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W:\"/>
    </mc:Choice>
  </mc:AlternateContent>
  <xr:revisionPtr revIDLastSave="0" documentId="13_ncr:1_{9EB1D2D9-D397-4EB2-BCEE-18AFF7C4267D}" xr6:coauthVersionLast="47" xr6:coauthVersionMax="47" xr10:uidLastSave="{00000000-0000-0000-0000-000000000000}"/>
  <bookViews>
    <workbookView xWindow="-120" yWindow="-120" windowWidth="20730" windowHeight="11160" xr2:uid="{693E90EE-9294-4006-B82E-0A59CDD6DABA}"/>
  </bookViews>
  <sheets>
    <sheet name="使用にあたって" sheetId="5" r:id="rId1"/>
    <sheet name="仕様表（印刷用）ここには入力しない" sheetId="1" r:id="rId2"/>
    <sheet name="入力シート" sheetId="2" r:id="rId3"/>
    <sheet name="選択項目（適宜変更可能）" sheetId="4" r:id="rId4"/>
  </sheets>
  <definedNames>
    <definedName name="_xlnm.Print_Area" localSheetId="1">'仕様表（印刷用）ここには入力しない'!$A$1:$H$54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F53" i="1"/>
  <c r="F52" i="1"/>
  <c r="I9" i="2"/>
  <c r="I10" i="2"/>
  <c r="I11" i="2"/>
  <c r="I12" i="2"/>
  <c r="I5" i="2"/>
  <c r="I8" i="2"/>
  <c r="G45" i="1"/>
  <c r="G46" i="1"/>
  <c r="G47" i="1"/>
  <c r="G48" i="1"/>
  <c r="G49" i="1"/>
  <c r="G50" i="1"/>
  <c r="I65" i="2"/>
  <c r="I66" i="2"/>
  <c r="I67" i="2"/>
  <c r="I68" i="2"/>
  <c r="D46" i="1"/>
  <c r="I64" i="2"/>
  <c r="I62" i="2"/>
  <c r="I63" i="2"/>
  <c r="I61" i="2"/>
  <c r="I60" i="2"/>
  <c r="I59" i="2"/>
  <c r="I58" i="2"/>
  <c r="I57" i="2"/>
  <c r="I56" i="2"/>
  <c r="I55" i="2"/>
  <c r="I54" i="2"/>
  <c r="I53" i="2"/>
  <c r="I52" i="2"/>
  <c r="I45" i="2"/>
  <c r="I44" i="2"/>
  <c r="I37" i="2"/>
  <c r="I36" i="2"/>
  <c r="I35" i="2"/>
  <c r="I33" i="2"/>
  <c r="I34" i="2"/>
  <c r="I32" i="2"/>
  <c r="I31" i="2"/>
  <c r="I30" i="2"/>
  <c r="I29" i="2"/>
  <c r="I28" i="2"/>
  <c r="I27" i="2"/>
  <c r="I26" i="2"/>
  <c r="I25" i="2"/>
  <c r="I24" i="2"/>
  <c r="I23" i="2"/>
  <c r="I22" i="2"/>
  <c r="I21" i="2"/>
  <c r="I20" i="2"/>
  <c r="I19" i="2"/>
  <c r="I18" i="2" l="1"/>
  <c r="I42" i="2"/>
  <c r="E23" i="1" s="1"/>
  <c r="I39" i="2"/>
  <c r="I41" i="2"/>
  <c r="D23" i="1" s="1"/>
  <c r="I38" i="2"/>
  <c r="I4" i="2"/>
  <c r="F43" i="2"/>
  <c r="I43" i="2" s="1"/>
  <c r="D24" i="1" s="1"/>
  <c r="F40" i="2"/>
  <c r="I40" i="2" s="1"/>
  <c r="D22" i="1" s="1"/>
  <c r="F50" i="2" l="1"/>
  <c r="I50" i="2" s="1"/>
  <c r="F47" i="2"/>
  <c r="I47" i="2" s="1"/>
  <c r="D21" i="1"/>
  <c r="E21" i="1"/>
  <c r="D45" i="1"/>
  <c r="D44" i="1"/>
  <c r="D42" i="1"/>
  <c r="D41" i="1"/>
  <c r="D40" i="1"/>
  <c r="D39" i="1"/>
  <c r="D38" i="1"/>
  <c r="D36" i="1"/>
  <c r="D35" i="1"/>
  <c r="D33" i="1"/>
  <c r="D32" i="1"/>
  <c r="D31" i="1"/>
  <c r="D50" i="1" l="1"/>
  <c r="D48" i="1"/>
  <c r="D49" i="1"/>
  <c r="D47" i="1"/>
  <c r="E29" i="1"/>
  <c r="E27" i="1"/>
  <c r="D26" i="1"/>
  <c r="D25" i="1"/>
  <c r="D20" i="1"/>
  <c r="D19" i="1"/>
  <c r="D18" i="1"/>
  <c r="D15" i="1"/>
  <c r="D14" i="1"/>
  <c r="D13" i="1"/>
  <c r="D12" i="1"/>
  <c r="E12" i="1"/>
  <c r="D11" i="1"/>
  <c r="D10" i="1"/>
  <c r="F9" i="1"/>
  <c r="D9" i="1" l="1"/>
  <c r="D8" i="1"/>
  <c r="D7" i="1"/>
  <c r="D6" i="1"/>
  <c r="D5" i="1"/>
  <c r="F4" i="1"/>
  <c r="D4" i="1"/>
  <c r="G44" i="1" l="1"/>
  <c r="G41" i="1"/>
  <c r="G42" i="1"/>
  <c r="G32" i="1"/>
  <c r="G33" i="1"/>
  <c r="G35" i="1"/>
  <c r="G36" i="1"/>
  <c r="G38" i="1"/>
  <c r="G39" i="1"/>
  <c r="G40" i="1"/>
  <c r="G31" i="1"/>
  <c r="G27" i="1"/>
  <c r="G21" i="1"/>
  <c r="G25" i="1"/>
  <c r="G26" i="1"/>
  <c r="G15" i="1"/>
  <c r="G16" i="1"/>
  <c r="G17" i="1"/>
  <c r="G18" i="1"/>
  <c r="G19" i="1"/>
  <c r="G20" i="1"/>
  <c r="G14" i="1"/>
  <c r="G13" i="1" l="1"/>
  <c r="G12" i="1"/>
  <c r="G11" i="1"/>
  <c r="G10" i="1"/>
  <c r="G6" i="1"/>
  <c r="G7" i="1"/>
  <c r="G8" i="1"/>
  <c r="G9" i="1"/>
  <c r="G5" i="1"/>
  <c r="G4" i="1"/>
  <c r="F49" i="2"/>
  <c r="I49" i="2" s="1"/>
  <c r="F46" i="2"/>
  <c r="I46" i="2" s="1"/>
  <c r="D17" i="1"/>
  <c r="D16" i="1"/>
  <c r="D29" i="1" l="1"/>
  <c r="D27" i="1"/>
  <c r="F48" i="2"/>
  <c r="I48" i="2" s="1"/>
  <c r="F51" i="2"/>
  <c r="I51" i="2" s="1"/>
  <c r="D30" i="1" l="1"/>
  <c r="D28" i="1"/>
</calcChain>
</file>

<file path=xl/sharedStrings.xml><?xml version="1.0" encoding="utf-8"?>
<sst xmlns="http://schemas.openxmlformats.org/spreadsheetml/2006/main" count="406" uniqueCount="256">
  <si>
    <t>単位：特記なき限り（mm）</t>
    <rPh sb="0" eb="2">
      <t>タンイ</t>
    </rPh>
    <rPh sb="3" eb="5">
      <t>トッキ</t>
    </rPh>
    <rPh sb="7" eb="8">
      <t>カギ</t>
    </rPh>
    <phoneticPr fontId="2"/>
  </si>
  <si>
    <t>仕様が複数ある場合、必要最小限の仕様のもの、又は仕様の範囲を以下に記載</t>
    <rPh sb="0" eb="2">
      <t>シヨウ</t>
    </rPh>
    <rPh sb="3" eb="5">
      <t>フクスウ</t>
    </rPh>
    <rPh sb="6" eb="8">
      <t>バアイ</t>
    </rPh>
    <rPh sb="9" eb="11">
      <t>ヒツヨウ</t>
    </rPh>
    <rPh sb="11" eb="14">
      <t>サイショウゲン</t>
    </rPh>
    <rPh sb="16" eb="18">
      <t>シヨウ</t>
    </rPh>
    <rPh sb="22" eb="23">
      <t>マタ</t>
    </rPh>
    <rPh sb="24" eb="26">
      <t>シヨウ</t>
    </rPh>
    <rPh sb="27" eb="29">
      <t>ハンイ</t>
    </rPh>
    <rPh sb="29" eb="31">
      <t>イカ</t>
    </rPh>
    <rPh sb="32" eb="34">
      <t>キサイ</t>
    </rPh>
    <phoneticPr fontId="2"/>
  </si>
  <si>
    <t>項目</t>
    <rPh sb="0" eb="2">
      <t>コウモク</t>
    </rPh>
    <phoneticPr fontId="2"/>
  </si>
  <si>
    <t>小項目</t>
    <rPh sb="0" eb="3">
      <t>ショウコウモク</t>
    </rPh>
    <phoneticPr fontId="2"/>
  </si>
  <si>
    <t>仕様</t>
    <rPh sb="0" eb="2">
      <t>シヨウ</t>
    </rPh>
    <phoneticPr fontId="2"/>
  </si>
  <si>
    <t>備考</t>
    <rPh sb="0" eb="2">
      <t>ビコウ</t>
    </rPh>
    <phoneticPr fontId="2"/>
  </si>
  <si>
    <t>建築材料
(法第37条)</t>
    <rPh sb="0" eb="2">
      <t>ケンチク</t>
    </rPh>
    <rPh sb="2" eb="4">
      <t>ザイリョウ</t>
    </rPh>
    <rPh sb="6" eb="7">
      <t>ホウ</t>
    </rPh>
    <rPh sb="7" eb="8">
      <t>ダイ</t>
    </rPh>
    <rPh sb="10" eb="11">
      <t>ジョウ</t>
    </rPh>
    <phoneticPr fontId="2"/>
  </si>
  <si>
    <t>基礎コンクリート</t>
    <rPh sb="0" eb="2">
      <t>キソ</t>
    </rPh>
    <phoneticPr fontId="2"/>
  </si>
  <si>
    <t>JIS</t>
    <phoneticPr fontId="2"/>
  </si>
  <si>
    <t>基礎鉄筋</t>
    <rPh sb="0" eb="2">
      <t>キソ</t>
    </rPh>
    <rPh sb="2" eb="4">
      <t>テッキン</t>
    </rPh>
    <phoneticPr fontId="2"/>
  </si>
  <si>
    <t>SD295</t>
    <phoneticPr fontId="2"/>
  </si>
  <si>
    <t>令第2章第2節
（居室の天井の高さ、床の高さ及び防湿方法）</t>
    <rPh sb="0" eb="1">
      <t>レイ</t>
    </rPh>
    <rPh sb="1" eb="2">
      <t>ダイ</t>
    </rPh>
    <rPh sb="3" eb="4">
      <t>ショウ</t>
    </rPh>
    <rPh sb="4" eb="5">
      <t>ダイ</t>
    </rPh>
    <rPh sb="6" eb="7">
      <t>セツ</t>
    </rPh>
    <phoneticPr fontId="2"/>
  </si>
  <si>
    <t>床の高さ</t>
    <rPh sb="0" eb="1">
      <t>ユカ</t>
    </rPh>
    <rPh sb="2" eb="3">
      <t>タカ</t>
    </rPh>
    <phoneticPr fontId="2"/>
  </si>
  <si>
    <t>防湿方法</t>
    <rPh sb="0" eb="2">
      <t>ボウシツ</t>
    </rPh>
    <rPh sb="2" eb="4">
      <t>ホウホウ</t>
    </rPh>
    <phoneticPr fontId="2"/>
  </si>
  <si>
    <t>令第3章第２節
（構造部材等）</t>
    <rPh sb="0" eb="1">
      <t>レイ</t>
    </rPh>
    <rPh sb="1" eb="2">
      <t>ダイ</t>
    </rPh>
    <rPh sb="3" eb="4">
      <t>ショウ</t>
    </rPh>
    <rPh sb="4" eb="5">
      <t>ダイ</t>
    </rPh>
    <rPh sb="6" eb="7">
      <t>セツ</t>
    </rPh>
    <rPh sb="9" eb="11">
      <t>コウゾウ</t>
    </rPh>
    <rPh sb="11" eb="13">
      <t>ブザイ</t>
    </rPh>
    <rPh sb="13" eb="14">
      <t>トウ</t>
    </rPh>
    <phoneticPr fontId="2"/>
  </si>
  <si>
    <t>構造部材の耐久
(令第37条)</t>
    <rPh sb="0" eb="2">
      <t>コウゾウ</t>
    </rPh>
    <rPh sb="2" eb="4">
      <t>ブザイ</t>
    </rPh>
    <rPh sb="5" eb="7">
      <t>タイキュウ</t>
    </rPh>
    <rPh sb="9" eb="10">
      <t>レイ</t>
    </rPh>
    <rPh sb="10" eb="11">
      <t>ダイ</t>
    </rPh>
    <rPh sb="13" eb="14">
      <t>ジョウ</t>
    </rPh>
    <phoneticPr fontId="2"/>
  </si>
  <si>
    <t>構造耐力上主要な部分</t>
    <rPh sb="0" eb="2">
      <t>コウゾウ</t>
    </rPh>
    <rPh sb="2" eb="5">
      <t>タイリョクジョウ</t>
    </rPh>
    <rPh sb="5" eb="7">
      <t>シュヨウ</t>
    </rPh>
    <rPh sb="8" eb="10">
      <t>ブブン</t>
    </rPh>
    <phoneticPr fontId="2"/>
  </si>
  <si>
    <t>基礎（令第38条）</t>
    <rPh sb="0" eb="2">
      <t>キソ</t>
    </rPh>
    <rPh sb="4" eb="5">
      <t>ダイ</t>
    </rPh>
    <phoneticPr fontId="2"/>
  </si>
  <si>
    <t>支持地盤の種別及び位置</t>
    <rPh sb="0" eb="2">
      <t>シジ</t>
    </rPh>
    <rPh sb="2" eb="4">
      <t>ジバン</t>
    </rPh>
    <rPh sb="5" eb="6">
      <t>シュ</t>
    </rPh>
    <rPh sb="6" eb="7">
      <t>ベツ</t>
    </rPh>
    <rPh sb="7" eb="8">
      <t>オヨ</t>
    </rPh>
    <rPh sb="9" eb="11">
      <t>イチ</t>
    </rPh>
    <phoneticPr fontId="2"/>
  </si>
  <si>
    <t>基礎の種類</t>
    <rPh sb="0" eb="2">
      <t>キソ</t>
    </rPh>
    <rPh sb="3" eb="5">
      <t>シュルイ</t>
    </rPh>
    <phoneticPr fontId="2"/>
  </si>
  <si>
    <t>基礎の底部の位置</t>
    <rPh sb="0" eb="2">
      <t>キソ</t>
    </rPh>
    <rPh sb="3" eb="5">
      <t>テイブ</t>
    </rPh>
    <rPh sb="6" eb="8">
      <t>イチ</t>
    </rPh>
    <phoneticPr fontId="2"/>
  </si>
  <si>
    <t>基礎の底部に作用する荷重の数値･算出方法</t>
    <rPh sb="0" eb="2">
      <t>キソ</t>
    </rPh>
    <rPh sb="3" eb="5">
      <t>テイブ</t>
    </rPh>
    <rPh sb="6" eb="8">
      <t>サヨウ</t>
    </rPh>
    <rPh sb="10" eb="12">
      <t>カジュウ</t>
    </rPh>
    <rPh sb="13" eb="15">
      <t>スウチ</t>
    </rPh>
    <rPh sb="16" eb="18">
      <t>サンシュツ</t>
    </rPh>
    <rPh sb="18" eb="20">
      <t>ホウホウ</t>
    </rPh>
    <phoneticPr fontId="2"/>
  </si>
  <si>
    <t>木ぐい及び常水面の位置</t>
    <rPh sb="0" eb="1">
      <t>キ</t>
    </rPh>
    <rPh sb="3" eb="4">
      <t>オヨ</t>
    </rPh>
    <rPh sb="5" eb="6">
      <t>ツネ</t>
    </rPh>
    <rPh sb="6" eb="8">
      <t>スイメン</t>
    </rPh>
    <rPh sb="9" eb="11">
      <t>イチ</t>
    </rPh>
    <phoneticPr fontId="2"/>
  </si>
  <si>
    <t>鉄筋</t>
    <rPh sb="0" eb="2">
      <t>テッキン</t>
    </rPh>
    <phoneticPr fontId="2"/>
  </si>
  <si>
    <t>地盤調査
（令第38条）</t>
    <rPh sb="0" eb="4">
      <t>ジバンチョウサ</t>
    </rPh>
    <phoneticPr fontId="2"/>
  </si>
  <si>
    <t>地盤調査</t>
    <rPh sb="0" eb="2">
      <t>ジバン</t>
    </rPh>
    <rPh sb="2" eb="4">
      <t>チョウサ</t>
    </rPh>
    <phoneticPr fontId="2"/>
  </si>
  <si>
    <t>地盤改良</t>
    <rPh sb="0" eb="4">
      <t>ジバンカイリョウ</t>
    </rPh>
    <phoneticPr fontId="2"/>
  </si>
  <si>
    <t>屋根ふき材等
（令第39条）</t>
    <rPh sb="4" eb="5">
      <t>ザイ</t>
    </rPh>
    <rPh sb="5" eb="6">
      <t>トウ</t>
    </rPh>
    <rPh sb="9" eb="10">
      <t>ダイ</t>
    </rPh>
    <phoneticPr fontId="2"/>
  </si>
  <si>
    <t>屋根ふき材の固定方法</t>
    <rPh sb="0" eb="2">
      <t>ヤネ</t>
    </rPh>
    <rPh sb="4" eb="5">
      <t>ザイ</t>
    </rPh>
    <rPh sb="6" eb="8">
      <t>コテイ</t>
    </rPh>
    <rPh sb="8" eb="10">
      <t>ホウホウ</t>
    </rPh>
    <phoneticPr fontId="2"/>
  </si>
  <si>
    <t>屋外に面する部分のタイル等の緊結方法</t>
    <rPh sb="0" eb="2">
      <t>オクガイ</t>
    </rPh>
    <rPh sb="3" eb="4">
      <t>メン</t>
    </rPh>
    <rPh sb="6" eb="8">
      <t>ブブン</t>
    </rPh>
    <rPh sb="12" eb="13">
      <t>トウ</t>
    </rPh>
    <rPh sb="14" eb="16">
      <t>キンケツ</t>
    </rPh>
    <rPh sb="16" eb="18">
      <t>ホウホウ</t>
    </rPh>
    <phoneticPr fontId="2"/>
  </si>
  <si>
    <t>太陽光システム等を設置した際の防錆処理</t>
    <rPh sb="0" eb="3">
      <t>タイヨウコウ</t>
    </rPh>
    <rPh sb="7" eb="8">
      <t>トウ</t>
    </rPh>
    <rPh sb="9" eb="11">
      <t>セッチ</t>
    </rPh>
    <rPh sb="13" eb="14">
      <t>サイ</t>
    </rPh>
    <rPh sb="15" eb="16">
      <t>フセ</t>
    </rPh>
    <rPh sb="16" eb="17">
      <t>サビ</t>
    </rPh>
    <rPh sb="17" eb="19">
      <t>ショリ</t>
    </rPh>
    <phoneticPr fontId="2"/>
  </si>
  <si>
    <t>令第3章第3節
（木構造）</t>
    <phoneticPr fontId="2"/>
  </si>
  <si>
    <t>木材（令第４１条）</t>
    <rPh sb="0" eb="2">
      <t>モクザイ</t>
    </rPh>
    <rPh sb="4" eb="5">
      <t>ダイ</t>
    </rPh>
    <phoneticPr fontId="2"/>
  </si>
  <si>
    <t>木材の規格(JAS)または等級</t>
    <rPh sb="0" eb="2">
      <t>モクザイ</t>
    </rPh>
    <rPh sb="3" eb="5">
      <t>キカク</t>
    </rPh>
    <rPh sb="13" eb="15">
      <t>トウキュウ</t>
    </rPh>
    <phoneticPr fontId="2"/>
  </si>
  <si>
    <t>土台及び基礎
（令第４２条）</t>
    <rPh sb="0" eb="2">
      <t>ドダイ</t>
    </rPh>
    <rPh sb="2" eb="3">
      <t>オヨ</t>
    </rPh>
    <rPh sb="4" eb="6">
      <t>キソ</t>
    </rPh>
    <rPh sb="9" eb="10">
      <t>ダイ</t>
    </rPh>
    <phoneticPr fontId="4"/>
  </si>
  <si>
    <t>柱脚の固定方法</t>
    <rPh sb="0" eb="2">
      <t>チュウキャク</t>
    </rPh>
    <rPh sb="3" eb="5">
      <t>コテイ</t>
    </rPh>
    <rPh sb="5" eb="7">
      <t>ホウホウ</t>
    </rPh>
    <phoneticPr fontId="2"/>
  </si>
  <si>
    <t>土台の固定方法</t>
    <rPh sb="0" eb="2">
      <t>ドダイ</t>
    </rPh>
    <rPh sb="3" eb="5">
      <t>コテイ</t>
    </rPh>
    <rPh sb="5" eb="7">
      <t>ホウホウ</t>
    </rPh>
    <phoneticPr fontId="2"/>
  </si>
  <si>
    <t>柱の小径
（令第４３条）</t>
    <rPh sb="7" eb="8">
      <t>ダイ</t>
    </rPh>
    <phoneticPr fontId="2"/>
  </si>
  <si>
    <t>横架材間距離　　</t>
    <rPh sb="0" eb="2">
      <t>オウカ</t>
    </rPh>
    <rPh sb="2" eb="4">
      <t>ザイカン</t>
    </rPh>
    <rPh sb="4" eb="6">
      <t>キョリ</t>
    </rPh>
    <phoneticPr fontId="2"/>
  </si>
  <si>
    <t>柱断面の欠き取り(1/3以上)の有無</t>
    <rPh sb="0" eb="1">
      <t>ハシラ</t>
    </rPh>
    <rPh sb="1" eb="3">
      <t>ダンメン</t>
    </rPh>
    <rPh sb="4" eb="5">
      <t>カ</t>
    </rPh>
    <rPh sb="6" eb="7">
      <t>ト</t>
    </rPh>
    <rPh sb="12" eb="14">
      <t>イジョウ</t>
    </rPh>
    <rPh sb="16" eb="18">
      <t>ウム</t>
    </rPh>
    <phoneticPr fontId="2"/>
  </si>
  <si>
    <t>2階建てのすみ柱</t>
    <rPh sb="1" eb="3">
      <t>カイダ</t>
    </rPh>
    <rPh sb="7" eb="8">
      <t>バシラ</t>
    </rPh>
    <phoneticPr fontId="2"/>
  </si>
  <si>
    <t>有効細長比(最大値)</t>
    <rPh sb="0" eb="2">
      <t>ユウコウ</t>
    </rPh>
    <rPh sb="2" eb="5">
      <t>ホソナガヒ</t>
    </rPh>
    <rPh sb="6" eb="9">
      <t>サイダイチ</t>
    </rPh>
    <phoneticPr fontId="2"/>
  </si>
  <si>
    <t>はり等の横架材
（令第44条）</t>
    <rPh sb="2" eb="3">
      <t>トウ</t>
    </rPh>
    <rPh sb="4" eb="7">
      <t>オウカザイ</t>
    </rPh>
    <rPh sb="10" eb="11">
      <t>ダイ</t>
    </rPh>
    <phoneticPr fontId="2"/>
  </si>
  <si>
    <t>中央部付近の下側に耐力上支障のある欠き込み</t>
    <rPh sb="0" eb="3">
      <t>チュウオウブ</t>
    </rPh>
    <rPh sb="3" eb="5">
      <t>フキン</t>
    </rPh>
    <rPh sb="6" eb="8">
      <t>シタガワ</t>
    </rPh>
    <rPh sb="9" eb="11">
      <t>タイリョク</t>
    </rPh>
    <rPh sb="11" eb="12">
      <t>ジョウ</t>
    </rPh>
    <rPh sb="12" eb="14">
      <t>シショウ</t>
    </rPh>
    <rPh sb="17" eb="18">
      <t>カ</t>
    </rPh>
    <rPh sb="19" eb="20">
      <t>コ</t>
    </rPh>
    <phoneticPr fontId="2"/>
  </si>
  <si>
    <t>筋かい
（令第45条）</t>
    <rPh sb="0" eb="1">
      <t>スジ</t>
    </rPh>
    <rPh sb="6" eb="7">
      <t>ダイ</t>
    </rPh>
    <phoneticPr fontId="2"/>
  </si>
  <si>
    <t>筋かいの断面</t>
    <rPh sb="0" eb="1">
      <t>スジ</t>
    </rPh>
    <rPh sb="4" eb="6">
      <t>ダンメン</t>
    </rPh>
    <phoneticPr fontId="2"/>
  </si>
  <si>
    <t>筋かいの欠き込み</t>
    <rPh sb="0" eb="1">
      <t>スジ</t>
    </rPh>
    <rPh sb="4" eb="5">
      <t>カ</t>
    </rPh>
    <rPh sb="6" eb="7">
      <t>コ</t>
    </rPh>
    <phoneticPr fontId="2"/>
  </si>
  <si>
    <t>構造耐力上必要な軸組（令第46条）</t>
    <rPh sb="0" eb="2">
      <t>コウゾウ</t>
    </rPh>
    <rPh sb="2" eb="5">
      <t>タイリョクジョウ</t>
    </rPh>
    <rPh sb="5" eb="7">
      <t>ヒツヨウ</t>
    </rPh>
    <rPh sb="8" eb="10">
      <t>ジクグミ</t>
    </rPh>
    <rPh sb="12" eb="13">
      <t>ダイ</t>
    </rPh>
    <phoneticPr fontId="2"/>
  </si>
  <si>
    <t>第１項</t>
    <rPh sb="0" eb="1">
      <t>ダイ</t>
    </rPh>
    <rPh sb="2" eb="3">
      <t>コウ</t>
    </rPh>
    <phoneticPr fontId="2"/>
  </si>
  <si>
    <t>第3項　床組・小屋ばり組の火打､構造用合板等、振れ止め</t>
    <rPh sb="0" eb="1">
      <t>ダイ</t>
    </rPh>
    <rPh sb="2" eb="3">
      <t>コウ</t>
    </rPh>
    <rPh sb="4" eb="6">
      <t>ユカグミ</t>
    </rPh>
    <rPh sb="7" eb="9">
      <t>コヤ</t>
    </rPh>
    <rPh sb="11" eb="12">
      <t>グミ</t>
    </rPh>
    <rPh sb="13" eb="15">
      <t>ヒウ</t>
    </rPh>
    <rPh sb="16" eb="19">
      <t>コウゾウヨウ</t>
    </rPh>
    <rPh sb="19" eb="21">
      <t>ゴウハン</t>
    </rPh>
    <rPh sb="21" eb="22">
      <t>トウ</t>
    </rPh>
    <rPh sb="23" eb="24">
      <t>フ</t>
    </rPh>
    <rPh sb="25" eb="26">
      <t>ド</t>
    </rPh>
    <phoneticPr fontId="2"/>
  </si>
  <si>
    <t>第4項　壁量基準（耐震・耐風）</t>
    <rPh sb="0" eb="1">
      <t>ダイ</t>
    </rPh>
    <rPh sb="2" eb="3">
      <t>コウ</t>
    </rPh>
    <rPh sb="4" eb="6">
      <t>ヘキリョウ</t>
    </rPh>
    <rPh sb="6" eb="8">
      <t>キジュン</t>
    </rPh>
    <phoneticPr fontId="2"/>
  </si>
  <si>
    <t>継手・仕口
（令第47条）</t>
    <rPh sb="0" eb="2">
      <t>ツギテ</t>
    </rPh>
    <rPh sb="3" eb="5">
      <t>シクチ</t>
    </rPh>
    <rPh sb="8" eb="9">
      <t>ダイ</t>
    </rPh>
    <phoneticPr fontId="2"/>
  </si>
  <si>
    <t>筋かい端部</t>
    <rPh sb="0" eb="1">
      <t>スジ</t>
    </rPh>
    <rPh sb="3" eb="5">
      <t>タンブ</t>
    </rPh>
    <phoneticPr fontId="2"/>
  </si>
  <si>
    <t>耐力壁両側柱頭・柱脚</t>
    <rPh sb="0" eb="3">
      <t>タイリョクヘキ</t>
    </rPh>
    <rPh sb="3" eb="5">
      <t>リョウソク</t>
    </rPh>
    <phoneticPr fontId="2"/>
  </si>
  <si>
    <t>その他の柱頭・柱脚</t>
    <rPh sb="2" eb="3">
      <t>ホカ</t>
    </rPh>
    <rPh sb="4" eb="6">
      <t>チュウトウ</t>
    </rPh>
    <rPh sb="7" eb="9">
      <t>チュウキャク</t>
    </rPh>
    <phoneticPr fontId="2"/>
  </si>
  <si>
    <t>小屋組の接合方法</t>
    <rPh sb="0" eb="3">
      <t>コヤグ</t>
    </rPh>
    <rPh sb="4" eb="6">
      <t>セツゴウ</t>
    </rPh>
    <rPh sb="6" eb="8">
      <t>ホウホウ</t>
    </rPh>
    <phoneticPr fontId="2"/>
  </si>
  <si>
    <t>防腐措置等（令第49条）</t>
    <rPh sb="0" eb="2">
      <t>ボウフ</t>
    </rPh>
    <rPh sb="2" eb="5">
      <t>ソチトウ</t>
    </rPh>
    <rPh sb="7" eb="8">
      <t>ダイ</t>
    </rPh>
    <phoneticPr fontId="2"/>
  </si>
  <si>
    <t>鉄網モルタル下地等の防水措置</t>
    <rPh sb="0" eb="1">
      <t>テツ</t>
    </rPh>
    <rPh sb="1" eb="2">
      <t>アミ</t>
    </rPh>
    <rPh sb="6" eb="8">
      <t>シタジ</t>
    </rPh>
    <rPh sb="8" eb="9">
      <t>トウ</t>
    </rPh>
    <rPh sb="10" eb="12">
      <t>ボウスイ</t>
    </rPh>
    <rPh sb="12" eb="14">
      <t>ソチ</t>
    </rPh>
    <phoneticPr fontId="2"/>
  </si>
  <si>
    <t>構造耐力上主要な部分の柱、筋かい、土台</t>
    <rPh sb="0" eb="2">
      <t>コウゾウ</t>
    </rPh>
    <rPh sb="2" eb="5">
      <t>タイリョクジョウ</t>
    </rPh>
    <rPh sb="5" eb="7">
      <t>シュヨウ</t>
    </rPh>
    <rPh sb="8" eb="10">
      <t>ブブン</t>
    </rPh>
    <rPh sb="11" eb="12">
      <t>ハシラ</t>
    </rPh>
    <rPh sb="13" eb="14">
      <t>スジ</t>
    </rPh>
    <rPh sb="17" eb="19">
      <t>ドダイ</t>
    </rPh>
    <phoneticPr fontId="2"/>
  </si>
  <si>
    <t>令第3章第4節の２
（補強コンクリートブロック造）</t>
    <rPh sb="11" eb="13">
      <t>ホキョウ</t>
    </rPh>
    <rPh sb="23" eb="24">
      <t>ゾウ</t>
    </rPh>
    <phoneticPr fontId="2"/>
  </si>
  <si>
    <t>塀
（令第62条の8）</t>
    <rPh sb="0" eb="1">
      <t>ヘイ</t>
    </rPh>
    <rPh sb="3" eb="4">
      <t>レイ</t>
    </rPh>
    <rPh sb="4" eb="5">
      <t>ダイ</t>
    </rPh>
    <rPh sb="7" eb="8">
      <t>ジョウ</t>
    </rPh>
    <phoneticPr fontId="2"/>
  </si>
  <si>
    <t>構造方法</t>
    <rPh sb="0" eb="2">
      <t>コウゾウ</t>
    </rPh>
    <rPh sb="2" eb="4">
      <t>ホウホウ</t>
    </rPh>
    <phoneticPr fontId="2"/>
  </si>
  <si>
    <t>材料の種別</t>
    <rPh sb="0" eb="2">
      <t>ザイリョウ</t>
    </rPh>
    <rPh sb="3" eb="5">
      <t>シュベツ</t>
    </rPh>
    <phoneticPr fontId="2"/>
  </si>
  <si>
    <t>壁の厚さ</t>
    <rPh sb="0" eb="1">
      <t>カベ</t>
    </rPh>
    <rPh sb="2" eb="3">
      <t>アツ</t>
    </rPh>
    <phoneticPr fontId="2"/>
  </si>
  <si>
    <t>補強筋</t>
    <rPh sb="0" eb="3">
      <t>ホキョウキン</t>
    </rPh>
    <phoneticPr fontId="2"/>
  </si>
  <si>
    <t>補強筋端部</t>
    <rPh sb="0" eb="3">
      <t>ホキョウキン</t>
    </rPh>
    <rPh sb="3" eb="5">
      <t>タンブ</t>
    </rPh>
    <phoneticPr fontId="2"/>
  </si>
  <si>
    <t xml:space="preserve">防火構造
延焼のおそれのある部分
</t>
    <rPh sb="0" eb="2">
      <t>ボウカ</t>
    </rPh>
    <rPh sb="2" eb="4">
      <t>コウゾウ</t>
    </rPh>
    <rPh sb="5" eb="7">
      <t>エンショウ</t>
    </rPh>
    <rPh sb="14" eb="16">
      <t>ブブン</t>
    </rPh>
    <phoneticPr fontId="2"/>
  </si>
  <si>
    <t>屋根（法第22条）</t>
    <rPh sb="0" eb="2">
      <t>ヤネ</t>
    </rPh>
    <rPh sb="3" eb="4">
      <t>ホウ</t>
    </rPh>
    <rPh sb="4" eb="5">
      <t>ダイ</t>
    </rPh>
    <phoneticPr fontId="2"/>
  </si>
  <si>
    <t>仕上</t>
    <rPh sb="0" eb="2">
      <t>シアゲ</t>
    </rPh>
    <phoneticPr fontId="2"/>
  </si>
  <si>
    <t>外壁（法第２３条）</t>
    <rPh sb="0" eb="2">
      <t>ガイヘキ</t>
    </rPh>
    <rPh sb="3" eb="4">
      <t>ホウ</t>
    </rPh>
    <rPh sb="4" eb="5">
      <t>ダイ</t>
    </rPh>
    <phoneticPr fontId="2"/>
  </si>
  <si>
    <t>軒裏（令第108条）</t>
    <rPh sb="0" eb="2">
      <t>ノキウラ</t>
    </rPh>
    <rPh sb="4" eb="5">
      <t>ダイ</t>
    </rPh>
    <phoneticPr fontId="2"/>
  </si>
  <si>
    <t>居室の内装</t>
    <rPh sb="0" eb="2">
      <t>キョシツ</t>
    </rPh>
    <rPh sb="3" eb="5">
      <t>ナイソウ</t>
    </rPh>
    <phoneticPr fontId="2"/>
  </si>
  <si>
    <t>内装材
(令第20条の7)</t>
    <rPh sb="0" eb="2">
      <t>ナイソウ</t>
    </rPh>
    <rPh sb="2" eb="3">
      <t>ザイ</t>
    </rPh>
    <rPh sb="5" eb="6">
      <t>レイ</t>
    </rPh>
    <rPh sb="6" eb="7">
      <t>ダイ</t>
    </rPh>
    <rPh sb="9" eb="10">
      <t>ジョウ</t>
    </rPh>
    <phoneticPr fontId="2"/>
  </si>
  <si>
    <t>内装材(複合フローリング、集成材、ビニルクロス、化粧石こうボード、ふすま紙、内装・収納ドア、洗面化粧台、キッチンセット、接着剤)</t>
    <rPh sb="0" eb="2">
      <t>ナイソウ</t>
    </rPh>
    <rPh sb="2" eb="3">
      <t>ザイ</t>
    </rPh>
    <rPh sb="4" eb="6">
      <t>フクゴウ</t>
    </rPh>
    <rPh sb="13" eb="16">
      <t>シュウセイザイ</t>
    </rPh>
    <rPh sb="24" eb="26">
      <t>ケショウ</t>
    </rPh>
    <rPh sb="26" eb="27">
      <t>セッ</t>
    </rPh>
    <rPh sb="36" eb="37">
      <t>ガミ</t>
    </rPh>
    <rPh sb="38" eb="40">
      <t>ナイソウ</t>
    </rPh>
    <rPh sb="41" eb="43">
      <t>シュウノウ</t>
    </rPh>
    <rPh sb="46" eb="48">
      <t>センメン</t>
    </rPh>
    <rPh sb="48" eb="51">
      <t>ケショウダイ</t>
    </rPh>
    <phoneticPr fontId="2"/>
  </si>
  <si>
    <t>居室の換気</t>
    <rPh sb="0" eb="2">
      <t>キョシツ</t>
    </rPh>
    <rPh sb="3" eb="5">
      <t>カンキ</t>
    </rPh>
    <phoneticPr fontId="2"/>
  </si>
  <si>
    <t>換気設備
（令第20条の8）</t>
    <rPh sb="0" eb="2">
      <t>カンキ</t>
    </rPh>
    <rPh sb="2" eb="4">
      <t>セツビ</t>
    </rPh>
    <rPh sb="7" eb="8">
      <t>ダイ</t>
    </rPh>
    <phoneticPr fontId="2"/>
  </si>
  <si>
    <t>機械換気設備の構造</t>
    <rPh sb="0" eb="2">
      <t>キカイ</t>
    </rPh>
    <rPh sb="2" eb="4">
      <t>カンキ</t>
    </rPh>
    <rPh sb="4" eb="6">
      <t>セツビ</t>
    </rPh>
    <rPh sb="7" eb="9">
      <t>コウゾウ</t>
    </rPh>
    <phoneticPr fontId="2"/>
  </si>
  <si>
    <t>天井裏等（合板、構造用合板、収納内部、石こうボード）</t>
    <rPh sb="0" eb="2">
      <t>テンジョウ</t>
    </rPh>
    <rPh sb="2" eb="3">
      <t>ウラ</t>
    </rPh>
    <rPh sb="3" eb="4">
      <t>トウ</t>
    </rPh>
    <rPh sb="5" eb="7">
      <t>ゴウハン</t>
    </rPh>
    <rPh sb="8" eb="11">
      <t>コウゾウヨウ</t>
    </rPh>
    <rPh sb="11" eb="13">
      <t>ゴウハン</t>
    </rPh>
    <rPh sb="14" eb="16">
      <t>シュウノウ</t>
    </rPh>
    <rPh sb="16" eb="18">
      <t>ナイブ</t>
    </rPh>
    <rPh sb="19" eb="20">
      <t>セッ</t>
    </rPh>
    <phoneticPr fontId="2"/>
  </si>
  <si>
    <t>給排水衛生設備</t>
    <rPh sb="0" eb="3">
      <t>キュウハイスイ</t>
    </rPh>
    <rPh sb="3" eb="5">
      <t>エイセイ</t>
    </rPh>
    <rPh sb="5" eb="7">
      <t>セツビ</t>
    </rPh>
    <phoneticPr fontId="2"/>
  </si>
  <si>
    <t>建築設備の構造強度
（令第129条の2の3）</t>
    <rPh sb="0" eb="4">
      <t>ケンチクセツビ</t>
    </rPh>
    <rPh sb="5" eb="7">
      <t>コウゾウ</t>
    </rPh>
    <rPh sb="7" eb="9">
      <t>キョウド</t>
    </rPh>
    <phoneticPr fontId="2"/>
  </si>
  <si>
    <t>給水、排水その他の配管設備
（令第129条の2の4）</t>
    <rPh sb="0" eb="2">
      <t>キュウスイ</t>
    </rPh>
    <rPh sb="3" eb="5">
      <t>ハイスイ</t>
    </rPh>
    <rPh sb="7" eb="8">
      <t>タ</t>
    </rPh>
    <rPh sb="9" eb="11">
      <t>ハイカン</t>
    </rPh>
    <rPh sb="11" eb="13">
      <t>セツビ</t>
    </rPh>
    <rPh sb="15" eb="16">
      <t>レイ</t>
    </rPh>
    <rPh sb="16" eb="17">
      <t>ダイ</t>
    </rPh>
    <rPh sb="20" eb="21">
      <t>ジョウ</t>
    </rPh>
    <phoneticPr fontId="2"/>
  </si>
  <si>
    <t>給水・給湯管材料</t>
    <rPh sb="3" eb="5">
      <t>キュウトウ</t>
    </rPh>
    <rPh sb="5" eb="6">
      <t>カン</t>
    </rPh>
    <phoneticPr fontId="2"/>
  </si>
  <si>
    <t>排水管材料</t>
    <rPh sb="0" eb="2">
      <t>ハイスイ</t>
    </rPh>
    <rPh sb="3" eb="5">
      <t>ザイリョウ</t>
    </rPh>
    <phoneticPr fontId="2"/>
  </si>
  <si>
    <t>水栓</t>
    <rPh sb="0" eb="2">
      <t>スイセン</t>
    </rPh>
    <phoneticPr fontId="2"/>
  </si>
  <si>
    <t>特定行政庁が条例、規則で定める規定</t>
    <rPh sb="6" eb="8">
      <t>ジョウレイ</t>
    </rPh>
    <phoneticPr fontId="2"/>
  </si>
  <si>
    <t>法第40条</t>
    <rPh sb="0" eb="1">
      <t>ホウ</t>
    </rPh>
    <rPh sb="1" eb="2">
      <t>ダイ</t>
    </rPh>
    <rPh sb="4" eb="5">
      <t>ジョウ</t>
    </rPh>
    <phoneticPr fontId="2"/>
  </si>
  <si>
    <t>法第41条</t>
    <rPh sb="0" eb="1">
      <t>ホウ</t>
    </rPh>
    <rPh sb="1" eb="2">
      <t>ダイ</t>
    </rPh>
    <rPh sb="4" eb="5">
      <t>ジョウ</t>
    </rPh>
    <phoneticPr fontId="2"/>
  </si>
  <si>
    <t>居室の床の高さ及び防湿方法
（令第２２条）</t>
    <rPh sb="0" eb="2">
      <t>キョシツ</t>
    </rPh>
    <rPh sb="3" eb="4">
      <t>ユカ</t>
    </rPh>
    <rPh sb="5" eb="6">
      <t>タカ</t>
    </rPh>
    <rPh sb="7" eb="8">
      <t>オヨ</t>
    </rPh>
    <rPh sb="9" eb="11">
      <t>ボウシツ</t>
    </rPh>
    <rPh sb="11" eb="13">
      <t>ホウホウ</t>
    </rPh>
    <rPh sb="15" eb="17">
      <t>レイダイ</t>
    </rPh>
    <rPh sb="19" eb="20">
      <t>ジョウ</t>
    </rPh>
    <phoneticPr fontId="2"/>
  </si>
  <si>
    <t>直接入力</t>
    <rPh sb="0" eb="4">
      <t>チョクセツニュウリョク</t>
    </rPh>
    <phoneticPr fontId="2"/>
  </si>
  <si>
    <t>選択（プルダウン）</t>
    <rPh sb="0" eb="2">
      <t>センタク</t>
    </rPh>
    <phoneticPr fontId="2"/>
  </si>
  <si>
    <t>設計基準強度Fc（N/m㎡）</t>
  </si>
  <si>
    <t>鉄筋の種別</t>
    <rPh sb="0" eb="2">
      <t>テッキン</t>
    </rPh>
    <rPh sb="3" eb="5">
      <t>シュベツ</t>
    </rPh>
    <phoneticPr fontId="2"/>
  </si>
  <si>
    <t>スランプ</t>
  </si>
  <si>
    <t>設計基準強度Fc（N/m㎡）</t>
    <phoneticPr fontId="2"/>
  </si>
  <si>
    <t>スランプ</t>
    <phoneticPr fontId="2"/>
  </si>
  <si>
    <t>基礎の底部の位置　地盤面からの深さ：GL-</t>
    <rPh sb="0" eb="2">
      <t>キソ</t>
    </rPh>
    <rPh sb="3" eb="5">
      <t>テイブ</t>
    </rPh>
    <rPh sb="6" eb="8">
      <t>イチ</t>
    </rPh>
    <phoneticPr fontId="2"/>
  </si>
  <si>
    <t>基礎の底部の位置　根入れ：GL-</t>
    <rPh sb="0" eb="2">
      <t>キソ</t>
    </rPh>
    <rPh sb="3" eb="5">
      <t>テイブ</t>
    </rPh>
    <rPh sb="6" eb="8">
      <t>イチ</t>
    </rPh>
    <phoneticPr fontId="2"/>
  </si>
  <si>
    <t>対象外（木ぐい無し）</t>
  </si>
  <si>
    <t>鉄筋　主筋：</t>
    <rPh sb="0" eb="2">
      <t>テッキン</t>
    </rPh>
    <phoneticPr fontId="2"/>
  </si>
  <si>
    <t>鉄筋　立上り・底盤・開口補強筋：</t>
    <rPh sb="0" eb="2">
      <t>テッキン</t>
    </rPh>
    <phoneticPr fontId="2"/>
  </si>
  <si>
    <t>鉄筋　立上り・底盤・開口補強筋</t>
    <rPh sb="0" eb="2">
      <t>テッキン</t>
    </rPh>
    <rPh sb="3" eb="5">
      <t>タチアガ</t>
    </rPh>
    <rPh sb="7" eb="8">
      <t>ソコ</t>
    </rPh>
    <rPh sb="8" eb="9">
      <t>バン</t>
    </rPh>
    <rPh sb="10" eb="12">
      <t>カイコウ</t>
    </rPh>
    <rPh sb="12" eb="15">
      <t>ホキョウキン</t>
    </rPh>
    <phoneticPr fontId="2"/>
  </si>
  <si>
    <t>鉄筋　主筋</t>
    <rPh sb="0" eb="2">
      <t>テッキン</t>
    </rPh>
    <rPh sb="3" eb="5">
      <t>シュキン</t>
    </rPh>
    <phoneticPr fontId="2"/>
  </si>
  <si>
    <t>地盤調査</t>
    <phoneticPr fontId="2"/>
  </si>
  <si>
    <t>該当なし</t>
  </si>
  <si>
    <t>地盤改良</t>
    <phoneticPr fontId="2"/>
  </si>
  <si>
    <t>屋根ふき材の固定方法</t>
    <phoneticPr fontId="2"/>
  </si>
  <si>
    <t>屋外に面する部分のタイル等の緊結方法</t>
    <phoneticPr fontId="2"/>
  </si>
  <si>
    <t>太陽光システム等を設置した際の防錆処理</t>
    <phoneticPr fontId="2"/>
  </si>
  <si>
    <t>木材の規格(JAS)または等級</t>
    <phoneticPr fontId="2"/>
  </si>
  <si>
    <t>横架材、柱材､筋かい等、その他：無等級材
耐力上の欠点のないこと</t>
  </si>
  <si>
    <t>横架材、柱材､筋かい等、その他：無等級材
耐力上の欠点のないこと</t>
    <phoneticPr fontId="2"/>
  </si>
  <si>
    <t>柱脚の固定方法</t>
    <phoneticPr fontId="2"/>
  </si>
  <si>
    <t>土台120×120（ヒノキ、無等級材）を設ける</t>
    <phoneticPr fontId="2"/>
  </si>
  <si>
    <t>土台の固定方法</t>
    <phoneticPr fontId="2"/>
  </si>
  <si>
    <t>アンカーボルト（M12) ＋座金(厚)4.5×40角×14φにより緊結、柱から200以内に設置（設置間隔：2700以内）</t>
  </si>
  <si>
    <t>アンカーボルト（M12) ＋座金(厚)4.5×40角×14φにより緊結、柱から200以内に設置（設置間隔：2700以内）</t>
    <phoneticPr fontId="2"/>
  </si>
  <si>
    <t>1F　横架材間距離　　柱の小径</t>
    <rPh sb="3" eb="5">
      <t>オウカ</t>
    </rPh>
    <rPh sb="5" eb="7">
      <t>ザイカン</t>
    </rPh>
    <rPh sb="7" eb="9">
      <t>キョリ</t>
    </rPh>
    <rPh sb="11" eb="12">
      <t>ハシラ</t>
    </rPh>
    <rPh sb="13" eb="15">
      <t>ショウケイ</t>
    </rPh>
    <phoneticPr fontId="2"/>
  </si>
  <si>
    <t>柱断面の欠き取り(1/3以上)の有無</t>
    <phoneticPr fontId="2"/>
  </si>
  <si>
    <t>1/3以上欠き取る場合は適切に補強</t>
  </si>
  <si>
    <t>1/3以上欠き取る場合は適切に補強</t>
    <phoneticPr fontId="2"/>
  </si>
  <si>
    <t>2階建てのすみ柱</t>
    <phoneticPr fontId="2"/>
  </si>
  <si>
    <t>右に直接入力</t>
    <rPh sb="0" eb="1">
      <t>ミギ</t>
    </rPh>
    <rPh sb="2" eb="6">
      <t>チョクセツニュウリョク</t>
    </rPh>
    <phoneticPr fontId="2"/>
  </si>
  <si>
    <t>有効細長比(最大値)　2階　座屈長さ:</t>
    <rPh sb="0" eb="2">
      <t>ユウコウ</t>
    </rPh>
    <rPh sb="2" eb="5">
      <t>ホソナガヒ</t>
    </rPh>
    <rPh sb="6" eb="9">
      <t>サイダイチ</t>
    </rPh>
    <phoneticPr fontId="2"/>
  </si>
  <si>
    <t>有効細長比(最大値)　2階　断面最小二次率半径：</t>
    <rPh sb="0" eb="2">
      <t>ユウコウ</t>
    </rPh>
    <rPh sb="2" eb="5">
      <t>ホソナガヒ</t>
    </rPh>
    <rPh sb="6" eb="9">
      <t>サイダイチ</t>
    </rPh>
    <phoneticPr fontId="2"/>
  </si>
  <si>
    <t>横架材間距離　　1階　柱の小径：</t>
    <rPh sb="0" eb="2">
      <t>オウカ</t>
    </rPh>
    <rPh sb="2" eb="4">
      <t>ザイカン</t>
    </rPh>
    <rPh sb="4" eb="6">
      <t>キョリ</t>
    </rPh>
    <rPh sb="9" eb="10">
      <t>カイ</t>
    </rPh>
    <rPh sb="11" eb="12">
      <t>ハシラ</t>
    </rPh>
    <rPh sb="13" eb="15">
      <t>ショウケイ</t>
    </rPh>
    <phoneticPr fontId="2"/>
  </si>
  <si>
    <t>横架材間距離　　1階　横架材相互間の垂直距離の最大:</t>
    <rPh sb="0" eb="2">
      <t>オウカ</t>
    </rPh>
    <rPh sb="2" eb="4">
      <t>ザイカン</t>
    </rPh>
    <rPh sb="4" eb="6">
      <t>キョリ</t>
    </rPh>
    <rPh sb="9" eb="10">
      <t>カイ</t>
    </rPh>
    <rPh sb="11" eb="14">
      <t>オウカザイ</t>
    </rPh>
    <rPh sb="14" eb="17">
      <t>ソウゴカン</t>
    </rPh>
    <rPh sb="18" eb="20">
      <t>スイチョク</t>
    </rPh>
    <rPh sb="20" eb="22">
      <t>キョリ</t>
    </rPh>
    <rPh sb="23" eb="25">
      <t>サイダイ</t>
    </rPh>
    <phoneticPr fontId="2"/>
  </si>
  <si>
    <t>横架材間距離　　2階　柱の小径：</t>
    <rPh sb="0" eb="2">
      <t>オウカ</t>
    </rPh>
    <rPh sb="2" eb="4">
      <t>ザイカン</t>
    </rPh>
    <rPh sb="4" eb="6">
      <t>キョリ</t>
    </rPh>
    <rPh sb="9" eb="10">
      <t>カイ</t>
    </rPh>
    <rPh sb="11" eb="12">
      <t>ハシラ</t>
    </rPh>
    <rPh sb="13" eb="15">
      <t>ショウケイ</t>
    </rPh>
    <phoneticPr fontId="2"/>
  </si>
  <si>
    <t>横架材間距離　　2階　横架材相互間の垂直距離の最大:</t>
    <rPh sb="0" eb="2">
      <t>オウカ</t>
    </rPh>
    <rPh sb="2" eb="4">
      <t>ザイカン</t>
    </rPh>
    <rPh sb="4" eb="6">
      <t>キョリ</t>
    </rPh>
    <rPh sb="9" eb="10">
      <t>カイ</t>
    </rPh>
    <rPh sb="11" eb="14">
      <t>オウカザイ</t>
    </rPh>
    <rPh sb="14" eb="17">
      <t>ソウゴカン</t>
    </rPh>
    <rPh sb="18" eb="20">
      <t>スイチョク</t>
    </rPh>
    <rPh sb="20" eb="22">
      <t>キョリ</t>
    </rPh>
    <rPh sb="23" eb="25">
      <t>サイダイ</t>
    </rPh>
    <phoneticPr fontId="2"/>
  </si>
  <si>
    <t>柱の有効細長比</t>
    <phoneticPr fontId="2"/>
  </si>
  <si>
    <t>自動計算</t>
    <rPh sb="0" eb="4">
      <t>ジドウケイサン</t>
    </rPh>
    <phoneticPr fontId="2"/>
  </si>
  <si>
    <t>有効細長比(最大値)　</t>
    <phoneticPr fontId="2"/>
  </si>
  <si>
    <t>欠込み：無し</t>
    <rPh sb="0" eb="1">
      <t>ケツ</t>
    </rPh>
    <rPh sb="1" eb="2">
      <t>コ</t>
    </rPh>
    <rPh sb="4" eb="5">
      <t>ナ</t>
    </rPh>
    <phoneticPr fontId="2"/>
  </si>
  <si>
    <t>45×90</t>
  </si>
  <si>
    <t>45×90</t>
    <phoneticPr fontId="2"/>
  </si>
  <si>
    <t>筋かいの断面</t>
    <phoneticPr fontId="2"/>
  </si>
  <si>
    <t>筋かいの欠き込み</t>
    <phoneticPr fontId="2"/>
  </si>
  <si>
    <t>原則欠き込み無し
（必要な場合）たすき部補強：両面から短冊金物（S）当て六角ボルト（M12）締め、スクリューくぎ（ZS50）打ち</t>
    <rPh sb="0" eb="2">
      <t>ゲンソク</t>
    </rPh>
    <rPh sb="2" eb="3">
      <t>カ</t>
    </rPh>
    <rPh sb="4" eb="5">
      <t>コ</t>
    </rPh>
    <rPh sb="6" eb="7">
      <t>ナ</t>
    </rPh>
    <rPh sb="10" eb="12">
      <t>ヒツヨウ</t>
    </rPh>
    <rPh sb="13" eb="15">
      <t>バアイ</t>
    </rPh>
    <rPh sb="19" eb="20">
      <t>ブ</t>
    </rPh>
    <rPh sb="20" eb="22">
      <t>ホキョウ</t>
    </rPh>
    <rPh sb="23" eb="25">
      <t>リョウメン</t>
    </rPh>
    <rPh sb="27" eb="29">
      <t>タンザク</t>
    </rPh>
    <rPh sb="29" eb="31">
      <t>カナモノ</t>
    </rPh>
    <rPh sb="34" eb="35">
      <t>ア</t>
    </rPh>
    <rPh sb="36" eb="38">
      <t>ロッカク</t>
    </rPh>
    <rPh sb="46" eb="47">
      <t>シ</t>
    </rPh>
    <rPh sb="62" eb="63">
      <t>ウ</t>
    </rPh>
    <phoneticPr fontId="2"/>
  </si>
  <si>
    <t>2F　横架材間距離　　柱の小径</t>
    <rPh sb="3" eb="5">
      <t>オウカ</t>
    </rPh>
    <rPh sb="5" eb="7">
      <t>ザイカン</t>
    </rPh>
    <rPh sb="7" eb="9">
      <t>キョリ</t>
    </rPh>
    <rPh sb="11" eb="12">
      <t>ハシラ</t>
    </rPh>
    <rPh sb="13" eb="15">
      <t>ショウケイ</t>
    </rPh>
    <phoneticPr fontId="2"/>
  </si>
  <si>
    <t>1F　横架材間距離　　横架材相互間の垂直距離の最大:</t>
    <rPh sb="3" eb="5">
      <t>オウカ</t>
    </rPh>
    <rPh sb="5" eb="7">
      <t>ザイカン</t>
    </rPh>
    <rPh sb="7" eb="9">
      <t>キョリ</t>
    </rPh>
    <rPh sb="11" eb="14">
      <t>オウカザイ</t>
    </rPh>
    <rPh sb="14" eb="17">
      <t>ソウゴカン</t>
    </rPh>
    <rPh sb="18" eb="20">
      <t>スイチョク</t>
    </rPh>
    <rPh sb="20" eb="22">
      <t>キョリ</t>
    </rPh>
    <rPh sb="23" eb="25">
      <t>サイダイ</t>
    </rPh>
    <phoneticPr fontId="2"/>
  </si>
  <si>
    <t>2F　横架材間距離　　横架材相互間の垂直距離の最大:</t>
    <rPh sb="3" eb="5">
      <t>オウカ</t>
    </rPh>
    <rPh sb="5" eb="7">
      <t>ザイカン</t>
    </rPh>
    <rPh sb="7" eb="9">
      <t>キョリ</t>
    </rPh>
    <rPh sb="11" eb="14">
      <t>オウカザイ</t>
    </rPh>
    <rPh sb="14" eb="17">
      <t>ソウゴカン</t>
    </rPh>
    <rPh sb="18" eb="20">
      <t>スイチョク</t>
    </rPh>
    <rPh sb="20" eb="22">
      <t>キョリ</t>
    </rPh>
    <rPh sb="23" eb="25">
      <t>サイダイ</t>
    </rPh>
    <phoneticPr fontId="2"/>
  </si>
  <si>
    <t>緊結方法：筋かいプレート（BP2等）</t>
    <rPh sb="0" eb="2">
      <t>キンケツ</t>
    </rPh>
    <rPh sb="2" eb="4">
      <t>ホウホウ</t>
    </rPh>
    <rPh sb="5" eb="6">
      <t>スジ</t>
    </rPh>
    <rPh sb="16" eb="17">
      <t>トウ</t>
    </rPh>
    <phoneticPr fontId="2"/>
  </si>
  <si>
    <t>N値計算による</t>
    <rPh sb="1" eb="2">
      <t>アタイ</t>
    </rPh>
    <rPh sb="2" eb="4">
      <t>ケイサン</t>
    </rPh>
    <phoneticPr fontId="2"/>
  </si>
  <si>
    <t>かど金物（CP-L)等</t>
    <rPh sb="2" eb="4">
      <t>カナモノ</t>
    </rPh>
    <rPh sb="10" eb="11">
      <t>トウ</t>
    </rPh>
    <phoneticPr fontId="2"/>
  </si>
  <si>
    <t>耐風性向上のための接合部仕様
たるき-軒桁接合：ひねり金物ST-15
たるき-もや接合：鉄丸くぎ2-N75　2本斜め打ち
小屋束-小屋ばり・小屋束-もや接合：かすがいC120両面打ち</t>
    <rPh sb="0" eb="2">
      <t>タイフウ</t>
    </rPh>
    <rPh sb="2" eb="3">
      <t>セイ</t>
    </rPh>
    <rPh sb="3" eb="5">
      <t>コウジョウ</t>
    </rPh>
    <rPh sb="9" eb="11">
      <t>セツゴウ</t>
    </rPh>
    <rPh sb="11" eb="12">
      <t>ブ</t>
    </rPh>
    <rPh sb="12" eb="14">
      <t>シヨウ</t>
    </rPh>
    <rPh sb="19" eb="21">
      <t>ノキゲタ</t>
    </rPh>
    <rPh sb="21" eb="23">
      <t>セツゴウ</t>
    </rPh>
    <rPh sb="27" eb="29">
      <t>カナモノ</t>
    </rPh>
    <rPh sb="41" eb="43">
      <t>セツゴウ</t>
    </rPh>
    <rPh sb="44" eb="45">
      <t>テツ</t>
    </rPh>
    <rPh sb="45" eb="46">
      <t>マル</t>
    </rPh>
    <rPh sb="55" eb="56">
      <t>ホン</t>
    </rPh>
    <rPh sb="56" eb="57">
      <t>ナナ</t>
    </rPh>
    <rPh sb="58" eb="59">
      <t>ウ</t>
    </rPh>
    <rPh sb="61" eb="63">
      <t>コヤ</t>
    </rPh>
    <rPh sb="63" eb="64">
      <t>タバ</t>
    </rPh>
    <rPh sb="65" eb="67">
      <t>コヤ</t>
    </rPh>
    <rPh sb="70" eb="72">
      <t>コヤ</t>
    </rPh>
    <rPh sb="72" eb="73">
      <t>タバ</t>
    </rPh>
    <rPh sb="76" eb="78">
      <t>セツゴウ</t>
    </rPh>
    <rPh sb="87" eb="89">
      <t>リョウメン</t>
    </rPh>
    <rPh sb="89" eb="90">
      <t>ウ</t>
    </rPh>
    <phoneticPr fontId="2"/>
  </si>
  <si>
    <t>該当なし</t>
    <rPh sb="0" eb="2">
      <t>ガイトウ</t>
    </rPh>
    <phoneticPr fontId="2"/>
  </si>
  <si>
    <t>建築用コンクリートブロックA種</t>
    <rPh sb="0" eb="2">
      <t>ケンチク</t>
    </rPh>
    <rPh sb="2" eb="3">
      <t>ヨウ</t>
    </rPh>
    <rPh sb="14" eb="15">
      <t>シュ</t>
    </rPh>
    <phoneticPr fontId="2"/>
  </si>
  <si>
    <t>建築用コンクリートブロックC種</t>
    <rPh sb="0" eb="2">
      <t>ケンチク</t>
    </rPh>
    <rPh sb="2" eb="3">
      <t>ヨウ</t>
    </rPh>
    <rPh sb="14" eb="15">
      <t>シュ</t>
    </rPh>
    <phoneticPr fontId="2"/>
  </si>
  <si>
    <t xml:space="preserve">壁内部　縦横に80cm間隔にD10配置
横筋：壁頂・基礎補強筋、縦筋：壁端部、隅角部　D10 </t>
  </si>
  <si>
    <t xml:space="preserve">壁内部　縦横に80cm間隔にD10配置
横筋：壁頂・基礎補強筋、縦筋：壁端部、隅角部　D10 </t>
    <phoneticPr fontId="2"/>
  </si>
  <si>
    <t>端部はかぎ状に折り曲げ、交差する鉄筋にかぎ掛け</t>
  </si>
  <si>
    <t>端部はかぎ状に折り曲げ、交差する鉄筋にかぎ掛け</t>
    <phoneticPr fontId="2"/>
  </si>
  <si>
    <t>野地板</t>
  </si>
  <si>
    <t>防水紙</t>
  </si>
  <si>
    <t>粘土瓦(防災瓦)</t>
    <phoneticPr fontId="2"/>
  </si>
  <si>
    <t>構造用合板特類(厚)12　
鉄丸くぎN38　150ピッチでたるきに固定</t>
    <phoneticPr fontId="2"/>
  </si>
  <si>
    <t>改質アスファルトルーフィング940(22kg)</t>
    <phoneticPr fontId="2"/>
  </si>
  <si>
    <t>窯業系サイディング(厚)18　通気構造</t>
    <phoneticPr fontId="2"/>
  </si>
  <si>
    <t>繊維混入ケイ酸カルシウム板(厚)11.5　EP</t>
    <phoneticPr fontId="2"/>
  </si>
  <si>
    <t>全てF☆☆☆☆</t>
    <phoneticPr fontId="2"/>
  </si>
  <si>
    <t>第３種機械換気設備　８０㎥/ｈ　×２基（１，2階便所に設置）、各居室に給気口設置
台所はレンジフードによる（換気量○○㎥/ｈ）</t>
    <phoneticPr fontId="2"/>
  </si>
  <si>
    <t>昇降機以外の建築設備の構造方法</t>
  </si>
  <si>
    <t>建築物に設ける昇降機以外の建築設備の安全設置に関する平12建告第1388号および同左第5改正（平24国交告第1447号）の構造方法に従い設置</t>
    <phoneticPr fontId="2"/>
  </si>
  <si>
    <t>引込：ステンレス管
敷地内：耐衝撃硬質塩化ビニル管
住戸内：架橋ポリエチレン管</t>
    <phoneticPr fontId="2"/>
  </si>
  <si>
    <t>排水桝：コンクリート製桝、硬質塩化ビニル製桝
排水管：硬質塩化ビニル製排水管
地中埋設管：防食テープにて処理
排水勾配：1/100以上
管径は、上下水道局の基準による</t>
    <phoneticPr fontId="2"/>
  </si>
  <si>
    <t>吐水口空間を有効に確保する</t>
    <phoneticPr fontId="2"/>
  </si>
  <si>
    <t>項目</t>
    <rPh sb="0" eb="2">
      <t>コウモク</t>
    </rPh>
    <phoneticPr fontId="2"/>
  </si>
  <si>
    <t>小項目</t>
    <rPh sb="0" eb="1">
      <t>チイ</t>
    </rPh>
    <rPh sb="1" eb="3">
      <t>コウモク</t>
    </rPh>
    <phoneticPr fontId="2"/>
  </si>
  <si>
    <t>No.</t>
    <phoneticPr fontId="2"/>
  </si>
  <si>
    <t>資格　（登録番号）</t>
    <rPh sb="0" eb="2">
      <t>シカク</t>
    </rPh>
    <rPh sb="4" eb="8">
      <t>トウロクバンゴウ</t>
    </rPh>
    <phoneticPr fontId="2"/>
  </si>
  <si>
    <t>建築士事務所名</t>
    <rPh sb="0" eb="7">
      <t>ケンチクシジムショメイ</t>
    </rPh>
    <phoneticPr fontId="2"/>
  </si>
  <si>
    <t>建築士事務所登録番号</t>
    <rPh sb="0" eb="6">
      <t>ケンチクシジムショ</t>
    </rPh>
    <rPh sb="6" eb="10">
      <t>トウロクバンゴウ</t>
    </rPh>
    <phoneticPr fontId="2"/>
  </si>
  <si>
    <t>設計者氏名</t>
    <rPh sb="0" eb="3">
      <t>セッケイシャ</t>
    </rPh>
    <rPh sb="3" eb="5">
      <t>シメイ</t>
    </rPh>
    <phoneticPr fontId="2"/>
  </si>
  <si>
    <t>【仕様表入力シート】</t>
    <rPh sb="1" eb="2">
      <t>シ</t>
    </rPh>
    <rPh sb="2" eb="3">
      <t>サマ</t>
    </rPh>
    <rPh sb="3" eb="4">
      <t>ヒョウ</t>
    </rPh>
    <rPh sb="4" eb="6">
      <t>ニュウリョク</t>
    </rPh>
    <phoneticPr fontId="2"/>
  </si>
  <si>
    <t>建築士事務所の名称等</t>
    <rPh sb="0" eb="6">
      <t>ケンチクシジムショ</t>
    </rPh>
    <rPh sb="7" eb="10">
      <t>メイショウトウ</t>
    </rPh>
    <phoneticPr fontId="2"/>
  </si>
  <si>
    <t>設計者の資格・氏名</t>
    <rPh sb="0" eb="3">
      <t>セッケイシャ</t>
    </rPh>
    <rPh sb="4" eb="6">
      <t>シカク</t>
    </rPh>
    <rPh sb="7" eb="9">
      <t>シメイ</t>
    </rPh>
    <phoneticPr fontId="2"/>
  </si>
  <si>
    <t>仕様</t>
    <rPh sb="0" eb="2">
      <t>シヨウ</t>
    </rPh>
    <phoneticPr fontId="2"/>
  </si>
  <si>
    <t>有効細長比(最大値)　1階　座屈長さ:</t>
    <phoneticPr fontId="2"/>
  </si>
  <si>
    <t>1有効細長比(最大値)　階　断面最小二次率半径：</t>
    <phoneticPr fontId="2"/>
  </si>
  <si>
    <t>有効細長比(最大値)　柱の有効細長比</t>
    <phoneticPr fontId="2"/>
  </si>
  <si>
    <t>－</t>
    <phoneticPr fontId="2"/>
  </si>
  <si>
    <t>備考</t>
    <rPh sb="0" eb="2">
      <t>ビコウ</t>
    </rPh>
    <phoneticPr fontId="2"/>
  </si>
  <si>
    <t>資格（一級、２級等資格の別）</t>
    <rPh sb="0" eb="2">
      <t>シカク</t>
    </rPh>
    <rPh sb="3" eb="5">
      <t>イッキュウ</t>
    </rPh>
    <rPh sb="7" eb="9">
      <t>キュウトウ</t>
    </rPh>
    <rPh sb="9" eb="11">
      <t>シカク</t>
    </rPh>
    <rPh sb="12" eb="13">
      <t>ベツ</t>
    </rPh>
    <phoneticPr fontId="2"/>
  </si>
  <si>
    <t>資格（登録番号）</t>
    <rPh sb="0" eb="2">
      <t>シカク</t>
    </rPh>
    <rPh sb="3" eb="7">
      <t>トウロクバンゴウ</t>
    </rPh>
    <phoneticPr fontId="2"/>
  </si>
  <si>
    <t>フック有</t>
    <phoneticPr fontId="2"/>
  </si>
  <si>
    <t>Zマーク表示金物又は同等認定品</t>
    <phoneticPr fontId="2"/>
  </si>
  <si>
    <t>座屈長さ＝横架材相互間内法</t>
    <phoneticPr fontId="2"/>
  </si>
  <si>
    <t>Ｎ値計算書</t>
    <phoneticPr fontId="2"/>
  </si>
  <si>
    <t>平12建告第1460号
基準風速：34m/s、
樹種：J3(スギ)
Zマーク表示金物又は同等認定品</t>
    <phoneticPr fontId="2"/>
  </si>
  <si>
    <t>控え壁なし</t>
    <rPh sb="0" eb="1">
      <t>ヒカ</t>
    </rPh>
    <rPh sb="2" eb="3">
      <t>カベ</t>
    </rPh>
    <phoneticPr fontId="2"/>
  </si>
  <si>
    <t>右に直接入力</t>
    <phoneticPr fontId="2"/>
  </si>
  <si>
    <t>一級建築士</t>
    <phoneticPr fontId="2"/>
  </si>
  <si>
    <t>二級建築士</t>
    <phoneticPr fontId="2"/>
  </si>
  <si>
    <t>ねこ土台（有効換気面積75cm2/m）</t>
    <phoneticPr fontId="2"/>
  </si>
  <si>
    <t>腐食、腐朽、摩損のおそれのあるものに腐食等防止の措置</t>
    <phoneticPr fontId="2"/>
  </si>
  <si>
    <t>べた基礎</t>
    <phoneticPr fontId="2"/>
  </si>
  <si>
    <t>対象外（木ぐい無し）</t>
    <phoneticPr fontId="2"/>
  </si>
  <si>
    <t>SWS試験</t>
    <phoneticPr fontId="2"/>
  </si>
  <si>
    <t>該当なし</t>
    <phoneticPr fontId="2"/>
  </si>
  <si>
    <t>平部：全数固定、棟部:ねじ固定、軒･けらば：ねじ3本固定</t>
    <phoneticPr fontId="2"/>
  </si>
  <si>
    <t>地面から1mの範囲で防腐・防蟻処理</t>
    <phoneticPr fontId="2"/>
  </si>
  <si>
    <t>木材
（令第４１条）</t>
    <rPh sb="0" eb="2">
      <t>モクザイ</t>
    </rPh>
    <rPh sb="5" eb="6">
      <t>ダイ</t>
    </rPh>
    <phoneticPr fontId="2"/>
  </si>
  <si>
    <t>構造耐力上必要な軸組
（令第46条）</t>
    <rPh sb="0" eb="2">
      <t>コウゾウ</t>
    </rPh>
    <rPh sb="2" eb="5">
      <t>タイリョクジョウ</t>
    </rPh>
    <rPh sb="5" eb="7">
      <t>ヒツヨウ</t>
    </rPh>
    <rPh sb="8" eb="10">
      <t>ジクグミ</t>
    </rPh>
    <rPh sb="13" eb="14">
      <t>ダイ</t>
    </rPh>
    <phoneticPr fontId="2"/>
  </si>
  <si>
    <t>防腐措置等
（令第49条）</t>
    <rPh sb="0" eb="2">
      <t>ボウフ</t>
    </rPh>
    <rPh sb="2" eb="5">
      <t>ソチトウ</t>
    </rPh>
    <rPh sb="8" eb="9">
      <t>ダイ</t>
    </rPh>
    <phoneticPr fontId="2"/>
  </si>
  <si>
    <t>筋かい(45×90シングル、ダブル)、配置は壁量平面図による</t>
  </si>
  <si>
    <t>地面から1mの範囲で防腐・防蟻処理</t>
  </si>
  <si>
    <t>工事名称</t>
    <rPh sb="0" eb="4">
      <t>コウジメイショウ</t>
    </rPh>
    <phoneticPr fontId="2"/>
  </si>
  <si>
    <t>右に直接入力</t>
  </si>
  <si>
    <t>基礎
（令第38条）</t>
    <rPh sb="0" eb="2">
      <t>キソ</t>
    </rPh>
    <rPh sb="5" eb="6">
      <t>ダイ</t>
    </rPh>
    <phoneticPr fontId="2"/>
  </si>
  <si>
    <t>自動計算</t>
    <rPh sb="0" eb="4">
      <t>ジドウケイサン</t>
    </rPh>
    <phoneticPr fontId="2"/>
  </si>
  <si>
    <t>柱の小径と横架材間内法寸法の比率：</t>
  </si>
  <si>
    <t>柱の小径と横架材間内法寸法の比率：</t>
    <phoneticPr fontId="2"/>
  </si>
  <si>
    <t>図書名称</t>
    <rPh sb="0" eb="4">
      <t>トショメイショウ</t>
    </rPh>
    <phoneticPr fontId="2"/>
  </si>
  <si>
    <t>図面名称</t>
    <rPh sb="0" eb="4">
      <t>ズメンメイショウ</t>
    </rPh>
    <phoneticPr fontId="2"/>
  </si>
  <si>
    <t>仕様表</t>
    <rPh sb="0" eb="3">
      <t>シヨウヒョウ</t>
    </rPh>
    <phoneticPr fontId="2"/>
  </si>
  <si>
    <t>SD295</t>
  </si>
  <si>
    <t>腐食、腐朽、摩損のおそれのあるものに腐食等防止の措置</t>
  </si>
  <si>
    <t>べた基礎</t>
  </si>
  <si>
    <t>単位：特記なき限り（mm）</t>
  </si>
  <si>
    <t>木造建築物</t>
    <rPh sb="0" eb="5">
      <t>モクゾウケンチクブツ</t>
    </rPh>
    <phoneticPr fontId="2"/>
  </si>
  <si>
    <t>資格　（一級、二級建築士等　資格の別）</t>
    <rPh sb="0" eb="2">
      <t>シカク</t>
    </rPh>
    <rPh sb="4" eb="6">
      <t>イッキュウ</t>
    </rPh>
    <rPh sb="7" eb="8">
      <t>ニ</t>
    </rPh>
    <rPh sb="8" eb="9">
      <t>キュウ</t>
    </rPh>
    <rPh sb="9" eb="12">
      <t>ケンチクシ</t>
    </rPh>
    <rPh sb="12" eb="13">
      <t>トウ</t>
    </rPh>
    <rPh sb="14" eb="16">
      <t>シカク</t>
    </rPh>
    <rPh sb="17" eb="18">
      <t>ベツ</t>
    </rPh>
    <phoneticPr fontId="2"/>
  </si>
  <si>
    <t>S.GL+561</t>
    <phoneticPr fontId="2"/>
  </si>
  <si>
    <t>S.GL+576</t>
    <phoneticPr fontId="2"/>
  </si>
  <si>
    <t>D13</t>
  </si>
  <si>
    <t>D13</t>
    <phoneticPr fontId="2"/>
  </si>
  <si>
    <t>D10</t>
  </si>
  <si>
    <t>D10</t>
    <phoneticPr fontId="2"/>
  </si>
  <si>
    <t>令93条ただし書きの規定により掘削目視</t>
    <rPh sb="0" eb="1">
      <t>レイ</t>
    </rPh>
    <rPh sb="3" eb="4">
      <t>ジョウ</t>
    </rPh>
    <rPh sb="7" eb="8">
      <t>カ</t>
    </rPh>
    <rPh sb="10" eb="12">
      <t>キテイ</t>
    </rPh>
    <rPh sb="15" eb="17">
      <t>クッサク</t>
    </rPh>
    <rPh sb="17" eb="19">
      <t>モクシ</t>
    </rPh>
    <phoneticPr fontId="2"/>
  </si>
  <si>
    <t>構造標準図による</t>
    <rPh sb="0" eb="2">
      <t>コウゾウ</t>
    </rPh>
    <rPh sb="2" eb="4">
      <t>ヒョウジュン</t>
    </rPh>
    <rPh sb="4" eb="5">
      <t>ズ</t>
    </rPh>
    <phoneticPr fontId="2"/>
  </si>
  <si>
    <t>土台105×105（ヒノキ、無等級材）を設ける</t>
  </si>
  <si>
    <t>土台105×105（ヒノキ、無等級材）を設ける</t>
    <phoneticPr fontId="2"/>
  </si>
  <si>
    <t>通し柱、または同等の補強</t>
  </si>
  <si>
    <t>通し柱、または同等の補強</t>
    <phoneticPr fontId="2"/>
  </si>
  <si>
    <t>主要な梁せい：105×105～</t>
    <rPh sb="0" eb="2">
      <t>シュヨウ</t>
    </rPh>
    <rPh sb="3" eb="4">
      <t>ハリ</t>
    </rPh>
    <phoneticPr fontId="2"/>
  </si>
  <si>
    <t>床組：構造用合板(厚)24
小屋ばり組：火打ちばり、振れ止め：設置</t>
    <rPh sb="0" eb="1">
      <t>ユカ</t>
    </rPh>
    <rPh sb="1" eb="2">
      <t>グミ</t>
    </rPh>
    <rPh sb="3" eb="5">
      <t>コウゾウ</t>
    </rPh>
    <rPh sb="5" eb="6">
      <t>ヨウ</t>
    </rPh>
    <rPh sb="6" eb="8">
      <t>ゴウバン</t>
    </rPh>
    <rPh sb="9" eb="10">
      <t>アツ</t>
    </rPh>
    <rPh sb="14" eb="16">
      <t>コヤ</t>
    </rPh>
    <rPh sb="18" eb="19">
      <t>グミ</t>
    </rPh>
    <rPh sb="20" eb="21">
      <t>ヒ</t>
    </rPh>
    <rPh sb="21" eb="22">
      <t>ウ</t>
    </rPh>
    <rPh sb="26" eb="27">
      <t>フ</t>
    </rPh>
    <rPh sb="28" eb="29">
      <t>ト</t>
    </rPh>
    <rPh sb="31" eb="33">
      <t>セッチ</t>
    </rPh>
    <phoneticPr fontId="2"/>
  </si>
  <si>
    <t>面材及び筋かい(45×90)、配置は壁量平面図による</t>
    <rPh sb="0" eb="2">
      <t>メンザイ</t>
    </rPh>
    <rPh sb="2" eb="3">
      <t>オヨ</t>
    </rPh>
    <phoneticPr fontId="2"/>
  </si>
  <si>
    <t>告示による</t>
    <rPh sb="0" eb="2">
      <t>コクジ</t>
    </rPh>
    <phoneticPr fontId="2"/>
  </si>
  <si>
    <t>耐風性向上のための接合部仕様
たるき-軒桁接合：ひねり金物
たるき-もや接合：鉄丸くぎ2-N75　2本斜め打ち
小屋束-小屋ばり・小屋束-もや接合：かすがいC120両面打ち</t>
    <rPh sb="0" eb="2">
      <t>タイフウ</t>
    </rPh>
    <rPh sb="2" eb="3">
      <t>セイ</t>
    </rPh>
    <rPh sb="3" eb="5">
      <t>コウジョウ</t>
    </rPh>
    <rPh sb="9" eb="11">
      <t>セツゴウ</t>
    </rPh>
    <rPh sb="11" eb="12">
      <t>ブ</t>
    </rPh>
    <rPh sb="12" eb="14">
      <t>シヨウ</t>
    </rPh>
    <rPh sb="19" eb="21">
      <t>ノキゲタ</t>
    </rPh>
    <rPh sb="21" eb="23">
      <t>セツゴウ</t>
    </rPh>
    <rPh sb="27" eb="29">
      <t>カナモノ</t>
    </rPh>
    <rPh sb="36" eb="38">
      <t>セツゴウ</t>
    </rPh>
    <rPh sb="39" eb="40">
      <t>テツ</t>
    </rPh>
    <rPh sb="40" eb="41">
      <t>マル</t>
    </rPh>
    <rPh sb="50" eb="51">
      <t>ホン</t>
    </rPh>
    <rPh sb="51" eb="52">
      <t>ナナ</t>
    </rPh>
    <rPh sb="53" eb="54">
      <t>ウ</t>
    </rPh>
    <rPh sb="56" eb="58">
      <t>コヤ</t>
    </rPh>
    <rPh sb="58" eb="59">
      <t>タバ</t>
    </rPh>
    <rPh sb="60" eb="62">
      <t>コヤ</t>
    </rPh>
    <rPh sb="65" eb="67">
      <t>コヤ</t>
    </rPh>
    <rPh sb="67" eb="68">
      <t>タバ</t>
    </rPh>
    <rPh sb="71" eb="73">
      <t>セツゴウ</t>
    </rPh>
    <rPh sb="82" eb="84">
      <t>リョウメン</t>
    </rPh>
    <rPh sb="84" eb="85">
      <t>ウ</t>
    </rPh>
    <phoneticPr fontId="2"/>
  </si>
  <si>
    <r>
      <rPr>
        <b/>
        <sz val="20"/>
        <rFont val="ＭＳ Ｐゴシック"/>
        <family val="3"/>
        <charset val="128"/>
      </rPr>
      <t>■</t>
    </r>
    <r>
      <rPr>
        <b/>
        <sz val="20"/>
        <rFont val="BIZ UDPゴシック"/>
        <family val="3"/>
        <charset val="128"/>
      </rPr>
      <t>仕様表（構造関係）</t>
    </r>
    <rPh sb="1" eb="2">
      <t>シ</t>
    </rPh>
    <rPh sb="2" eb="3">
      <t>サマ</t>
    </rPh>
    <rPh sb="3" eb="4">
      <t>ヒョウ</t>
    </rPh>
    <rPh sb="5" eb="7">
      <t>コウゾウ</t>
    </rPh>
    <rPh sb="7" eb="9">
      <t>カンケイ</t>
    </rPh>
    <phoneticPr fontId="2"/>
  </si>
  <si>
    <t>仕様表</t>
  </si>
  <si>
    <t>●●新築工事</t>
    <rPh sb="2" eb="4">
      <t>シンチク</t>
    </rPh>
    <rPh sb="4" eb="6">
      <t>コウジ</t>
    </rPh>
    <phoneticPr fontId="2"/>
  </si>
  <si>
    <t>△建築事務所</t>
    <rPh sb="1" eb="3">
      <t>ケンチク</t>
    </rPh>
    <rPh sb="3" eb="5">
      <t>ジム</t>
    </rPh>
    <rPh sb="5" eb="6">
      <t>ショ</t>
    </rPh>
    <phoneticPr fontId="2"/>
  </si>
  <si>
    <t>○○　◆◆</t>
    <phoneticPr fontId="2"/>
  </si>
  <si>
    <t>二級建築士</t>
  </si>
  <si>
    <t>砂質地盤</t>
  </si>
  <si>
    <t>砂質地盤</t>
    <phoneticPr fontId="2"/>
  </si>
  <si>
    <t>・</t>
    <phoneticPr fontId="2"/>
  </si>
  <si>
    <t>「仕様表」を添付することにより、各階伏図等の構造図の添付を省略することが出来ます。</t>
    <rPh sb="1" eb="3">
      <t>シヨウ</t>
    </rPh>
    <rPh sb="3" eb="4">
      <t>ヒョウ</t>
    </rPh>
    <rPh sb="6" eb="8">
      <t>テンプ</t>
    </rPh>
    <rPh sb="16" eb="18">
      <t>カクカイ</t>
    </rPh>
    <rPh sb="18" eb="20">
      <t>フセズ</t>
    </rPh>
    <rPh sb="20" eb="21">
      <t>トウ</t>
    </rPh>
    <rPh sb="22" eb="25">
      <t>コウゾウズ</t>
    </rPh>
    <rPh sb="26" eb="28">
      <t>テンプ</t>
    </rPh>
    <rPh sb="29" eb="31">
      <t>ショウリャク</t>
    </rPh>
    <rPh sb="36" eb="38">
      <t>デキ</t>
    </rPh>
    <phoneticPr fontId="2"/>
  </si>
  <si>
    <t>2025年4月施行の特定木造建築物（旧4号から新2号となった建物）の確認申請に添付する「仕様表（構造関係）」の作成ツールです。</t>
    <rPh sb="4" eb="5">
      <t>ネン</t>
    </rPh>
    <rPh sb="6" eb="7">
      <t>ガツ</t>
    </rPh>
    <rPh sb="7" eb="9">
      <t>セコウ</t>
    </rPh>
    <rPh sb="10" eb="12">
      <t>トクテイ</t>
    </rPh>
    <rPh sb="12" eb="14">
      <t>モクゾウ</t>
    </rPh>
    <rPh sb="14" eb="16">
      <t>ケンチク</t>
    </rPh>
    <rPh sb="16" eb="17">
      <t>ブツ</t>
    </rPh>
    <rPh sb="18" eb="19">
      <t>キュウ</t>
    </rPh>
    <rPh sb="20" eb="21">
      <t>ゴウ</t>
    </rPh>
    <rPh sb="23" eb="24">
      <t>シン</t>
    </rPh>
    <rPh sb="25" eb="26">
      <t>ゴウ</t>
    </rPh>
    <rPh sb="30" eb="32">
      <t>タテモノ</t>
    </rPh>
    <rPh sb="34" eb="36">
      <t>カクニン</t>
    </rPh>
    <rPh sb="36" eb="38">
      <t>シンセイ</t>
    </rPh>
    <rPh sb="39" eb="41">
      <t>テンプ</t>
    </rPh>
    <rPh sb="44" eb="46">
      <t>シヨウ</t>
    </rPh>
    <rPh sb="46" eb="47">
      <t>ヒョウ</t>
    </rPh>
    <rPh sb="48" eb="50">
      <t>コウゾウ</t>
    </rPh>
    <rPh sb="50" eb="52">
      <t>カンケイ</t>
    </rPh>
    <rPh sb="55" eb="57">
      <t>サクセイ</t>
    </rPh>
    <phoneticPr fontId="2"/>
  </si>
  <si>
    <t>（ツールの説明）</t>
    <rPh sb="5" eb="7">
      <t>セツメイ</t>
    </rPh>
    <phoneticPr fontId="2"/>
  </si>
  <si>
    <t>（使用方法）</t>
    <rPh sb="1" eb="3">
      <t>シヨウ</t>
    </rPh>
    <rPh sb="3" eb="5">
      <t>ホウホウ</t>
    </rPh>
    <phoneticPr fontId="2"/>
  </si>
  <si>
    <t>各シートは保護（パスワードなし）を掛けていますが、必要に応じで解除して使用してください。</t>
    <rPh sb="0" eb="1">
      <t>カク</t>
    </rPh>
    <rPh sb="5" eb="7">
      <t>ホゴ</t>
    </rPh>
    <rPh sb="17" eb="18">
      <t>カ</t>
    </rPh>
    <rPh sb="25" eb="27">
      <t>ヒツヨウ</t>
    </rPh>
    <rPh sb="28" eb="29">
      <t>オウ</t>
    </rPh>
    <rPh sb="31" eb="33">
      <t>カイジョ</t>
    </rPh>
    <rPh sb="35" eb="37">
      <t>シヨウ</t>
    </rPh>
    <phoneticPr fontId="2"/>
  </si>
  <si>
    <r>
      <rPr>
        <sz val="11"/>
        <color rgb="FFFF0000"/>
        <rFont val="游ゴシック"/>
        <family val="3"/>
        <charset val="128"/>
        <scheme val="minor"/>
      </rPr>
      <t>確認申請書への添付は「仕様表（印刷用）」のみ</t>
    </r>
    <r>
      <rPr>
        <sz val="11"/>
        <color theme="1"/>
        <rFont val="游ゴシック"/>
        <family val="2"/>
        <charset val="128"/>
        <scheme val="minor"/>
      </rPr>
      <t>です。</t>
    </r>
    <rPh sb="0" eb="2">
      <t>カクニン</t>
    </rPh>
    <rPh sb="2" eb="5">
      <t>シンセイショ</t>
    </rPh>
    <rPh sb="7" eb="9">
      <t>テンプ</t>
    </rPh>
    <rPh sb="11" eb="13">
      <t>シヨウ</t>
    </rPh>
    <rPh sb="13" eb="14">
      <t>ヒョウ</t>
    </rPh>
    <rPh sb="15" eb="18">
      <t>インサツヨウ</t>
    </rPh>
    <phoneticPr fontId="2"/>
  </si>
  <si>
    <t>基本的には「入力シート」への入力のみで作成できます。選択項目は使用しやすいように適宜変更して頂けます。</t>
    <rPh sb="0" eb="3">
      <t>キホンテキ</t>
    </rPh>
    <rPh sb="6" eb="8">
      <t>ニュウリョク</t>
    </rPh>
    <rPh sb="14" eb="16">
      <t>ニュウリョク</t>
    </rPh>
    <rPh sb="19" eb="21">
      <t>サクセイ</t>
    </rPh>
    <rPh sb="26" eb="28">
      <t>センタク</t>
    </rPh>
    <rPh sb="28" eb="30">
      <t>コウモク</t>
    </rPh>
    <rPh sb="31" eb="33">
      <t>シヨウ</t>
    </rPh>
    <rPh sb="40" eb="42">
      <t>テキギ</t>
    </rPh>
    <rPh sb="42" eb="44">
      <t>ヘンコウ</t>
    </rPh>
    <rPh sb="46" eb="47">
      <t>イタダ</t>
    </rPh>
    <phoneticPr fontId="2"/>
  </si>
  <si>
    <t>「2階建ての木造一戸建て住宅（軸組工法）等の確認申請・審査マニュアル」を基に編集したものです。</t>
    <rPh sb="2" eb="4">
      <t>カイダ</t>
    </rPh>
    <rPh sb="6" eb="8">
      <t>モクゾウ</t>
    </rPh>
    <rPh sb="8" eb="10">
      <t>イッコ</t>
    </rPh>
    <rPh sb="10" eb="11">
      <t>ダ</t>
    </rPh>
    <rPh sb="12" eb="14">
      <t>ジュウタク</t>
    </rPh>
    <rPh sb="15" eb="17">
      <t>ジクグミ</t>
    </rPh>
    <rPh sb="17" eb="19">
      <t>コウホウ</t>
    </rPh>
    <rPh sb="20" eb="21">
      <t>トウ</t>
    </rPh>
    <rPh sb="22" eb="24">
      <t>カクニン</t>
    </rPh>
    <rPh sb="24" eb="26">
      <t>シンセイ</t>
    </rPh>
    <rPh sb="27" eb="29">
      <t>シンサ</t>
    </rPh>
    <rPh sb="36" eb="37">
      <t>モト</t>
    </rPh>
    <rPh sb="38" eb="40">
      <t>ヘンシュウ</t>
    </rPh>
    <phoneticPr fontId="2"/>
  </si>
  <si>
    <t>弊社への申請において、意匠に関係する部分は意匠図へ記載することの想定していますので、本仕様表には意匠の項目は入っていません。</t>
    <rPh sb="0" eb="2">
      <t>ヘイシャ</t>
    </rPh>
    <rPh sb="4" eb="6">
      <t>シンセイ</t>
    </rPh>
    <rPh sb="11" eb="13">
      <t>イショウ</t>
    </rPh>
    <rPh sb="14" eb="16">
      <t>カンケイ</t>
    </rPh>
    <rPh sb="18" eb="20">
      <t>ブブン</t>
    </rPh>
    <rPh sb="21" eb="23">
      <t>イショウ</t>
    </rPh>
    <rPh sb="23" eb="24">
      <t>ズ</t>
    </rPh>
    <rPh sb="25" eb="27">
      <t>キサイ</t>
    </rPh>
    <rPh sb="32" eb="34">
      <t>ソウテイ</t>
    </rPh>
    <rPh sb="42" eb="43">
      <t>ホン</t>
    </rPh>
    <rPh sb="43" eb="45">
      <t>シヨウ</t>
    </rPh>
    <rPh sb="45" eb="46">
      <t>ヒョウ</t>
    </rPh>
    <rPh sb="48" eb="50">
      <t>イショウ</t>
    </rPh>
    <rPh sb="51" eb="53">
      <t>コウモク</t>
    </rPh>
    <rPh sb="54" eb="55">
      <t>ハイ</t>
    </rPh>
    <phoneticPr fontId="2"/>
  </si>
  <si>
    <r>
      <t>あくまで補助的なツールです。内容を保証するものではありませんので</t>
    </r>
    <r>
      <rPr>
        <sz val="11"/>
        <color rgb="FFFF0000"/>
        <rFont val="游ゴシック"/>
        <family val="3"/>
        <charset val="128"/>
        <scheme val="minor"/>
      </rPr>
      <t>設計者様の責任のもとでのご使用</t>
    </r>
    <r>
      <rPr>
        <sz val="11"/>
        <color theme="1"/>
        <rFont val="游ゴシック"/>
        <family val="2"/>
        <charset val="128"/>
        <scheme val="minor"/>
      </rPr>
      <t>をお願いいたします。</t>
    </r>
    <rPh sb="4" eb="7">
      <t>ホジョテキ</t>
    </rPh>
    <rPh sb="14" eb="16">
      <t>ナイヨウ</t>
    </rPh>
    <rPh sb="17" eb="19">
      <t>ホショウ</t>
    </rPh>
    <rPh sb="32" eb="34">
      <t>セッケイ</t>
    </rPh>
    <rPh sb="34" eb="36">
      <t>シャサマ</t>
    </rPh>
    <rPh sb="37" eb="39">
      <t>セキニン</t>
    </rPh>
    <rPh sb="45" eb="47">
      <t>シヨウ</t>
    </rPh>
    <rPh sb="49" eb="5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</si>
</sst>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1"/>
      <name val="BIZ UDPゴシック"/>
      <family val="3"/>
      <charset val="128"/>
    </font>
    <font>
      <sz val="6"/>
      <name val="ＭＳ Ｐゴシック"/>
      <family val="3"/>
      <charset val="128"/>
    </font>
    <font>
      <sz val="8"/>
      <name val="BIZ UDPゴシック"/>
      <family val="3"/>
      <charset val="128"/>
    </font>
    <font>
      <sz val="8"/>
      <color theme="1"/>
      <name val="BIZ UDPゴシック"/>
      <family val="3"/>
      <charset val="128"/>
    </font>
    <font>
      <b/>
      <sz val="12"/>
      <name val="BIZ UDPゴシック"/>
      <family val="3"/>
      <charset val="128"/>
    </font>
    <font>
      <sz val="10"/>
      <name val="BIZ UDPゴシック"/>
      <family val="3"/>
      <charset val="128"/>
    </font>
    <font>
      <sz val="9"/>
      <color theme="1"/>
      <name val="游ゴシック"/>
      <family val="2"/>
      <charset val="128"/>
      <scheme val="minor"/>
    </font>
    <font>
      <sz val="9"/>
      <name val="游ゴシック"/>
      <family val="3"/>
      <charset val="128"/>
      <scheme val="minor"/>
    </font>
    <font>
      <sz val="12"/>
      <name val="BIZ UDPゴシック"/>
      <family val="3"/>
      <charset val="128"/>
    </font>
    <font>
      <sz val="16"/>
      <name val="BIZ UDPゴシック"/>
      <family val="3"/>
      <charset val="128"/>
    </font>
    <font>
      <b/>
      <sz val="20"/>
      <name val="BIZ UDPゴシック"/>
      <family val="3"/>
      <charset val="128"/>
    </font>
    <font>
      <sz val="10"/>
      <color theme="1"/>
      <name val="BIZ UDPゴシック"/>
      <family val="3"/>
      <charset val="128"/>
    </font>
    <font>
      <b/>
      <sz val="20"/>
      <name val="ＭＳ Ｐゴシック"/>
      <family val="3"/>
      <charset val="128"/>
    </font>
    <font>
      <sz val="11"/>
      <color theme="1"/>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8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auto="1"/>
      </top>
      <bottom style="hair">
        <color auto="1"/>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indexed="64"/>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auto="1"/>
      </left>
      <right style="hair">
        <color auto="1"/>
      </right>
      <top/>
      <bottom/>
      <diagonal/>
    </border>
    <border>
      <left style="hair">
        <color indexed="64"/>
      </left>
      <right style="hair">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hair">
        <color auto="1"/>
      </left>
      <right/>
      <top style="thin">
        <color auto="1"/>
      </top>
      <bottom style="hair">
        <color auto="1"/>
      </bottom>
      <diagonal/>
    </border>
    <border>
      <left style="hair">
        <color auto="1"/>
      </left>
      <right/>
      <top/>
      <bottom style="thin">
        <color indexed="64"/>
      </bottom>
      <diagonal/>
    </border>
    <border>
      <left style="hair">
        <color auto="1"/>
      </left>
      <right style="thin">
        <color auto="1"/>
      </right>
      <top/>
      <bottom style="thin">
        <color indexed="64"/>
      </bottom>
      <diagonal/>
    </border>
    <border>
      <left style="hair">
        <color auto="1"/>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thin">
        <color auto="1"/>
      </top>
      <bottom style="thin">
        <color auto="1"/>
      </bottom>
      <diagonal/>
    </border>
    <border>
      <left style="hair">
        <color indexed="64"/>
      </left>
      <right style="hair">
        <color indexed="64"/>
      </right>
      <top/>
      <bottom style="hair">
        <color indexed="64"/>
      </bottom>
      <diagonal/>
    </border>
    <border>
      <left style="hair">
        <color auto="1"/>
      </left>
      <right/>
      <top/>
      <bottom style="hair">
        <color auto="1"/>
      </bottom>
      <diagonal/>
    </border>
    <border>
      <left style="thin">
        <color indexed="64"/>
      </left>
      <right/>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style="hair">
        <color auto="1"/>
      </right>
      <top style="thin">
        <color auto="1"/>
      </top>
      <bottom/>
      <diagonal/>
    </border>
    <border>
      <left/>
      <right style="hair">
        <color auto="1"/>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style="hair">
        <color indexed="64"/>
      </left>
      <right/>
      <top style="thin">
        <color indexed="64"/>
      </top>
      <bottom/>
      <diagonal/>
    </border>
    <border>
      <left style="hair">
        <color auto="1"/>
      </left>
      <right/>
      <top style="hair">
        <color auto="1"/>
      </top>
      <bottom/>
      <diagonal/>
    </border>
    <border>
      <left/>
      <right style="hair">
        <color auto="1"/>
      </right>
      <top style="hair">
        <color auto="1"/>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top style="hair">
        <color auto="1"/>
      </top>
      <bottom style="thin">
        <color indexed="64"/>
      </bottom>
      <diagonal/>
    </border>
    <border>
      <left/>
      <right/>
      <top style="thin">
        <color auto="1"/>
      </top>
      <bottom style="hair">
        <color auto="1"/>
      </bottom>
      <diagonal/>
    </border>
    <border>
      <left/>
      <right/>
      <top style="hair">
        <color auto="1"/>
      </top>
      <bottom/>
      <diagonal/>
    </border>
    <border>
      <left/>
      <right/>
      <top style="hair">
        <color indexed="64"/>
      </top>
      <bottom style="hair">
        <color indexed="64"/>
      </bottom>
      <diagonal/>
    </border>
    <border>
      <left/>
      <right/>
      <top/>
      <bottom style="hair">
        <color auto="1"/>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hair">
        <color indexed="64"/>
      </bottom>
      <diagonal/>
    </border>
  </borders>
  <cellStyleXfs count="1">
    <xf numFmtId="0" fontId="0" fillId="0" borderId="0">
      <alignment vertical="center"/>
    </xf>
  </cellStyleXfs>
  <cellXfs count="259">
    <xf numFmtId="0" fontId="0" fillId="0" borderId="0" xfId="0">
      <alignment vertical="center"/>
    </xf>
    <xf numFmtId="0" fontId="1" fillId="0" borderId="0" xfId="0" applyFont="1">
      <alignment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5" fillId="0" borderId="53" xfId="0" applyFont="1" applyBorder="1">
      <alignment vertical="center"/>
    </xf>
    <xf numFmtId="0" fontId="5" fillId="0" borderId="45" xfId="0" applyFont="1" applyBorder="1" applyAlignment="1">
      <alignment horizontal="left" vertical="center" wrapText="1" indent="1"/>
    </xf>
    <xf numFmtId="0" fontId="5" fillId="3" borderId="45" xfId="0" applyFont="1" applyFill="1" applyBorder="1" applyAlignment="1">
      <alignment horizontal="center" vertical="center"/>
    </xf>
    <xf numFmtId="0" fontId="5" fillId="4" borderId="45" xfId="0" applyFont="1" applyFill="1" applyBorder="1" applyAlignment="1">
      <alignment horizontal="center" vertical="center"/>
    </xf>
    <xf numFmtId="0" fontId="5" fillId="0" borderId="56" xfId="0" applyFont="1" applyBorder="1" applyAlignment="1">
      <alignment horizontal="left" vertical="center" wrapText="1" indent="1"/>
    </xf>
    <xf numFmtId="0" fontId="5" fillId="4" borderId="56" xfId="0" applyFont="1" applyFill="1" applyBorder="1" applyAlignment="1">
      <alignment horizontal="center" vertical="center"/>
    </xf>
    <xf numFmtId="0" fontId="5" fillId="0" borderId="55" xfId="0" applyFont="1" applyBorder="1">
      <alignment vertical="center"/>
    </xf>
    <xf numFmtId="0" fontId="5" fillId="0" borderId="45" xfId="0" applyFont="1" applyBorder="1" applyAlignment="1">
      <alignment horizontal="center" vertical="center"/>
    </xf>
    <xf numFmtId="0" fontId="9" fillId="0" borderId="45" xfId="0" applyFont="1" applyBorder="1" applyAlignment="1">
      <alignment horizontal="left" vertical="center"/>
    </xf>
    <xf numFmtId="0" fontId="9" fillId="0" borderId="0" xfId="0" applyFont="1">
      <alignment vertical="center"/>
    </xf>
    <xf numFmtId="0" fontId="9" fillId="0" borderId="45" xfId="0" applyFont="1" applyBorder="1" applyAlignment="1">
      <alignment horizontal="left" vertical="center" wrapText="1"/>
    </xf>
    <xf numFmtId="0" fontId="9" fillId="0" borderId="0" xfId="0" applyFont="1" applyAlignment="1">
      <alignment horizontal="left" vertical="center" inden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5" fillId="0" borderId="59" xfId="0" applyFont="1" applyBorder="1" applyAlignment="1">
      <alignment horizontal="left" vertical="center" wrapText="1" indent="1"/>
    </xf>
    <xf numFmtId="0" fontId="5" fillId="0" borderId="60" xfId="0" applyFont="1" applyBorder="1" applyAlignment="1">
      <alignment horizontal="left" vertical="center" wrapText="1" indent="1"/>
    </xf>
    <xf numFmtId="0" fontId="5" fillId="0" borderId="62" xfId="0" applyFont="1" applyBorder="1" applyAlignment="1">
      <alignment horizontal="left" vertical="center" wrapText="1" indent="1"/>
    </xf>
    <xf numFmtId="0" fontId="5" fillId="0" borderId="63"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66" xfId="0" applyFont="1" applyBorder="1" applyAlignment="1">
      <alignment horizontal="left" vertical="center" wrapText="1" indent="1"/>
    </xf>
    <xf numFmtId="0" fontId="9" fillId="0" borderId="59" xfId="0" applyFont="1" applyBorder="1" applyAlignment="1">
      <alignment horizontal="left" vertical="center"/>
    </xf>
    <xf numFmtId="0" fontId="9" fillId="0" borderId="62" xfId="0" applyFont="1" applyBorder="1" applyAlignment="1">
      <alignment horizontal="left" vertical="center" wrapText="1"/>
    </xf>
    <xf numFmtId="0" fontId="9" fillId="0" borderId="65" xfId="0" applyFont="1" applyBorder="1" applyAlignment="1">
      <alignment horizontal="left" vertical="center"/>
    </xf>
    <xf numFmtId="0" fontId="9" fillId="0" borderId="62" xfId="0" applyFont="1" applyBorder="1" applyAlignment="1">
      <alignment horizontal="left" vertical="center"/>
    </xf>
    <xf numFmtId="0" fontId="5" fillId="2" borderId="61"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9" fillId="0" borderId="59" xfId="0" applyFont="1" applyBorder="1" applyAlignment="1">
      <alignment horizontal="left" vertical="center" wrapText="1"/>
    </xf>
    <xf numFmtId="0" fontId="3" fillId="0" borderId="0" xfId="0" applyFont="1" applyAlignment="1">
      <alignment horizontal="left" vertical="center" wrapText="1" indent="1"/>
    </xf>
    <xf numFmtId="0" fontId="12" fillId="0" borderId="0" xfId="0" applyFont="1" applyAlignment="1">
      <alignment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1" xfId="0" applyFont="1" applyBorder="1" applyAlignment="1">
      <alignment horizontal="left"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4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20" xfId="0" applyFont="1" applyBorder="1" applyAlignment="1">
      <alignment horizontal="left" vertical="center" wrapText="1"/>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9" xfId="0" applyFont="1" applyBorder="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xf>
    <xf numFmtId="0" fontId="6" fillId="0" borderId="45" xfId="0" applyFont="1" applyBorder="1" applyAlignment="1">
      <alignment horizontal="left" vertical="center"/>
    </xf>
    <xf numFmtId="0" fontId="11" fillId="0" borderId="27" xfId="0" applyFont="1" applyBorder="1" applyAlignment="1">
      <alignment horizontal="left" vertical="center" wrapText="1"/>
    </xf>
    <xf numFmtId="0" fontId="5" fillId="2" borderId="67" xfId="0" applyFont="1" applyFill="1" applyBorder="1" applyAlignment="1">
      <alignment horizontal="center" vertical="center" wrapText="1"/>
    </xf>
    <xf numFmtId="0" fontId="3" fillId="0" borderId="50" xfId="0" applyFont="1" applyBorder="1" applyAlignment="1"/>
    <xf numFmtId="0" fontId="5" fillId="0" borderId="50" xfId="0" applyFont="1" applyBorder="1" applyAlignment="1">
      <alignment wrapText="1"/>
    </xf>
    <xf numFmtId="0" fontId="8" fillId="0" borderId="50" xfId="0" applyFont="1" applyBorder="1" applyAlignment="1"/>
    <xf numFmtId="0" fontId="5" fillId="0" borderId="50" xfId="0" applyFont="1" applyBorder="1" applyAlignment="1"/>
    <xf numFmtId="0" fontId="3" fillId="0" borderId="0" xfId="0" applyFont="1" applyAlignment="1">
      <alignment horizontal="right"/>
    </xf>
    <xf numFmtId="0" fontId="5" fillId="0" borderId="0" xfId="0" applyFont="1" applyAlignment="1"/>
    <xf numFmtId="0" fontId="9" fillId="0" borderId="0" xfId="0" applyFont="1" applyAlignment="1">
      <alignment horizontal="center" vertical="center"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3" fillId="0" borderId="0" xfId="0" applyFont="1" applyAlignment="1">
      <alignment horizontal="left" vertical="center"/>
    </xf>
    <xf numFmtId="0" fontId="5" fillId="6" borderId="64" xfId="0" applyFont="1" applyFill="1" applyBorder="1" applyAlignment="1">
      <alignment horizontal="center" vertical="center" wrapText="1"/>
    </xf>
    <xf numFmtId="0" fontId="11" fillId="0" borderId="31" xfId="0" applyFont="1" applyBorder="1" applyAlignment="1">
      <alignment vertical="center" wrapText="1"/>
    </xf>
    <xf numFmtId="0" fontId="5" fillId="0" borderId="52" xfId="0" applyFont="1" applyBorder="1" applyAlignment="1">
      <alignment horizontal="left" vertical="center" indent="1"/>
    </xf>
    <xf numFmtId="0" fontId="5" fillId="0" borderId="3" xfId="0" applyFont="1" applyBorder="1" applyAlignment="1">
      <alignment horizontal="left" vertical="center" indent="1"/>
    </xf>
    <xf numFmtId="0" fontId="6" fillId="0" borderId="50" xfId="0" applyFont="1" applyBorder="1" applyAlignment="1">
      <alignment horizontal="left" vertical="center"/>
    </xf>
    <xf numFmtId="0" fontId="6" fillId="0" borderId="52" xfId="0" applyFont="1" applyBorder="1" applyAlignment="1">
      <alignment horizontal="left" vertical="center"/>
    </xf>
    <xf numFmtId="0" fontId="5" fillId="0" borderId="9" xfId="0" applyFont="1" applyBorder="1" applyAlignment="1">
      <alignment horizontal="left" vertical="center" indent="1"/>
    </xf>
    <xf numFmtId="0" fontId="5" fillId="0" borderId="65" xfId="0" applyFont="1" applyBorder="1" applyAlignment="1">
      <alignment horizontal="left" vertical="center" indent="1"/>
    </xf>
    <xf numFmtId="0" fontId="5" fillId="0" borderId="59" xfId="0" applyFont="1" applyBorder="1" applyAlignment="1">
      <alignment horizontal="left" vertical="center" indent="1"/>
    </xf>
    <xf numFmtId="0" fontId="5" fillId="0" borderId="62" xfId="0" applyFont="1" applyBorder="1" applyAlignment="1">
      <alignment horizontal="left" vertical="center" indent="1"/>
    </xf>
    <xf numFmtId="0" fontId="5" fillId="0" borderId="3" xfId="0" applyFont="1" applyBorder="1" applyAlignment="1">
      <alignment horizontal="left" vertical="center" wrapText="1"/>
    </xf>
    <xf numFmtId="0" fontId="5" fillId="0" borderId="45" xfId="0" applyFont="1" applyBorder="1" applyAlignment="1" applyProtection="1">
      <alignment horizontal="left" vertical="center" indent="1"/>
      <protection locked="0"/>
    </xf>
    <xf numFmtId="0" fontId="5" fillId="2" borderId="9"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center" wrapText="1" indent="1"/>
      <protection locked="0"/>
    </xf>
    <xf numFmtId="0" fontId="5" fillId="2" borderId="65" xfId="0" applyFont="1" applyFill="1" applyBorder="1" applyAlignment="1" applyProtection="1">
      <alignment horizontal="center" vertical="center" wrapText="1"/>
      <protection locked="0"/>
    </xf>
    <xf numFmtId="0" fontId="5" fillId="0" borderId="65" xfId="0" applyFont="1" applyBorder="1" applyAlignment="1" applyProtection="1">
      <alignment horizontal="left" vertical="center" wrapText="1" indent="1"/>
      <protection locked="0"/>
    </xf>
    <xf numFmtId="0" fontId="5" fillId="0" borderId="59" xfId="0" applyFont="1" applyBorder="1" applyAlignment="1" applyProtection="1">
      <alignment horizontal="left" vertical="center" wrapText="1" indent="1"/>
      <protection locked="0"/>
    </xf>
    <xf numFmtId="0" fontId="5" fillId="2" borderId="62" xfId="0" applyFont="1" applyFill="1" applyBorder="1" applyAlignment="1" applyProtection="1">
      <alignment horizontal="center" vertical="center" wrapText="1"/>
      <protection locked="0"/>
    </xf>
    <xf numFmtId="0" fontId="5" fillId="0" borderId="62" xfId="0" applyFont="1" applyBorder="1" applyAlignment="1" applyProtection="1">
      <alignment horizontal="left" vertical="center" wrapText="1" indent="1"/>
      <protection locked="0"/>
    </xf>
    <xf numFmtId="0" fontId="5" fillId="0" borderId="61" xfId="0" applyFont="1" applyBorder="1" applyAlignment="1" applyProtection="1">
      <alignment horizontal="left" vertical="center" wrapText="1" indent="1"/>
      <protection locked="0"/>
    </xf>
    <xf numFmtId="0" fontId="5" fillId="0" borderId="60" xfId="0" applyFont="1" applyBorder="1" applyAlignment="1" applyProtection="1">
      <alignment horizontal="left" vertical="center" wrapText="1" indent="1"/>
      <protection locked="0"/>
    </xf>
    <xf numFmtId="0" fontId="5" fillId="0" borderId="64" xfId="0" applyFont="1" applyBorder="1" applyAlignment="1" applyProtection="1">
      <alignment horizontal="left" vertical="center" wrapText="1" indent="1"/>
      <protection locked="0"/>
    </xf>
    <xf numFmtId="0" fontId="5" fillId="0" borderId="63" xfId="0" applyFont="1" applyBorder="1" applyAlignment="1" applyProtection="1">
      <alignment horizontal="left" vertical="center" wrapText="1" indent="1"/>
      <protection locked="0"/>
    </xf>
    <xf numFmtId="0" fontId="5" fillId="0" borderId="67" xfId="0" applyFont="1" applyBorder="1" applyAlignment="1" applyProtection="1">
      <alignment horizontal="left" vertical="center" wrapText="1" indent="1"/>
      <protection locked="0"/>
    </xf>
    <xf numFmtId="0" fontId="5" fillId="0" borderId="66" xfId="0" applyFont="1" applyBorder="1" applyAlignment="1" applyProtection="1">
      <alignment horizontal="left" vertical="center" wrapText="1" indent="1"/>
      <protection locked="0"/>
    </xf>
    <xf numFmtId="0" fontId="6" fillId="0" borderId="65" xfId="0" applyFont="1" applyBorder="1" applyAlignment="1" applyProtection="1">
      <alignment horizontal="left" vertical="center" indent="1"/>
      <protection locked="0"/>
    </xf>
    <xf numFmtId="0" fontId="6" fillId="0" borderId="59" xfId="0" applyFont="1" applyBorder="1" applyAlignment="1" applyProtection="1">
      <alignment horizontal="left" vertical="center" indent="1"/>
      <protection locked="0"/>
    </xf>
    <xf numFmtId="0" fontId="5" fillId="0" borderId="4" xfId="0" applyFont="1" applyBorder="1" applyAlignment="1" applyProtection="1">
      <alignment horizontal="left" vertical="center" wrapText="1" indent="1"/>
      <protection locked="0"/>
    </xf>
    <xf numFmtId="0" fontId="5" fillId="0" borderId="56" xfId="0" applyFont="1" applyBorder="1" applyAlignment="1" applyProtection="1">
      <alignment horizontal="left" vertical="center" wrapText="1" indent="1"/>
      <protection locked="0"/>
    </xf>
    <xf numFmtId="0" fontId="6" fillId="0" borderId="45" xfId="0" applyFont="1" applyBorder="1" applyAlignment="1" applyProtection="1">
      <alignment horizontal="left" vertical="center" indent="1"/>
      <protection locked="0"/>
    </xf>
    <xf numFmtId="0" fontId="6" fillId="0" borderId="62" xfId="0" applyFont="1" applyBorder="1" applyAlignment="1" applyProtection="1">
      <alignment horizontal="left" vertical="center" indent="1"/>
      <protection locked="0"/>
    </xf>
    <xf numFmtId="0" fontId="6" fillId="0" borderId="65" xfId="0" applyFont="1" applyBorder="1" applyAlignment="1" applyProtection="1">
      <alignment horizontal="left" vertical="center" wrapText="1" indent="1"/>
      <protection locked="0"/>
    </xf>
    <xf numFmtId="0" fontId="6" fillId="0" borderId="60" xfId="0" applyFont="1" applyBorder="1" applyAlignment="1" applyProtection="1">
      <alignment horizontal="left" vertical="center" indent="1"/>
      <protection locked="0"/>
    </xf>
    <xf numFmtId="0" fontId="6" fillId="0" borderId="63" xfId="0" applyFont="1" applyBorder="1" applyAlignment="1" applyProtection="1">
      <alignment horizontal="left" vertical="center" indent="1"/>
      <protection locked="0"/>
    </xf>
    <xf numFmtId="0" fontId="6" fillId="0" borderId="66" xfId="0" applyFont="1" applyBorder="1" applyAlignment="1" applyProtection="1">
      <alignment horizontal="left" vertical="center" indent="1"/>
      <protection locked="0"/>
    </xf>
    <xf numFmtId="0" fontId="5" fillId="0" borderId="50" xfId="0" applyFont="1" applyBorder="1">
      <alignment vertical="center"/>
    </xf>
    <xf numFmtId="0" fontId="5" fillId="2" borderId="45" xfId="0" applyFont="1" applyFill="1" applyBorder="1" applyAlignment="1">
      <alignment horizontal="center" vertical="center"/>
    </xf>
    <xf numFmtId="0" fontId="11" fillId="0" borderId="33" xfId="0" applyFont="1" applyBorder="1" applyAlignment="1">
      <alignment horizontal="left" vertical="center" wrapText="1"/>
    </xf>
    <xf numFmtId="0" fontId="11" fillId="0" borderId="3" xfId="0" applyFont="1" applyBorder="1" applyAlignment="1">
      <alignment horizontal="left" vertical="center" wrapText="1"/>
    </xf>
    <xf numFmtId="0" fontId="14" fillId="0" borderId="53" xfId="0" applyFont="1" applyBorder="1" applyAlignment="1">
      <alignment horizontal="center" vertical="center"/>
    </xf>
    <xf numFmtId="0" fontId="14" fillId="0" borderId="0" xfId="0" applyFont="1" applyAlignment="1">
      <alignment horizontal="center" vertical="center"/>
    </xf>
    <xf numFmtId="0" fontId="11" fillId="0" borderId="52" xfId="0" applyFont="1" applyBorder="1" applyAlignment="1">
      <alignment horizontal="center" vertical="center" wrapText="1"/>
    </xf>
    <xf numFmtId="0" fontId="12" fillId="0" borderId="45"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pplyProtection="1">
      <alignment horizontal="left" vertical="center" wrapText="1" indent="1"/>
      <protection locked="0"/>
    </xf>
    <xf numFmtId="0" fontId="5" fillId="7" borderId="63" xfId="0" applyFont="1" applyFill="1" applyBorder="1" applyAlignment="1">
      <alignment horizontal="left" vertical="center" wrapText="1" indent="1"/>
    </xf>
    <xf numFmtId="0" fontId="6" fillId="7" borderId="63" xfId="0" applyFont="1" applyFill="1" applyBorder="1" applyAlignment="1">
      <alignment horizontal="left" vertical="center" indent="1"/>
    </xf>
    <xf numFmtId="0" fontId="6" fillId="7" borderId="66" xfId="0" applyFont="1" applyFill="1" applyBorder="1" applyAlignment="1">
      <alignment horizontal="left" vertical="center" indent="1"/>
    </xf>
    <xf numFmtId="0" fontId="3" fillId="0" borderId="0" xfId="0" applyFont="1" applyAlignment="1">
      <alignment horizontal="left" vertical="center" indent="1"/>
    </xf>
    <xf numFmtId="0" fontId="0" fillId="0" borderId="0" xfId="0" applyAlignment="1">
      <alignment horizontal="right" vertical="center"/>
    </xf>
    <xf numFmtId="0" fontId="6" fillId="0" borderId="81" xfId="0" applyFont="1" applyBorder="1" applyProtection="1">
      <alignment vertical="center"/>
      <protection locked="0"/>
    </xf>
    <xf numFmtId="0" fontId="6" fillId="0" borderId="69" xfId="0" applyFont="1" applyBorder="1" applyProtection="1">
      <alignment vertical="center"/>
      <protection locked="0"/>
    </xf>
    <xf numFmtId="0" fontId="16" fillId="0" borderId="0" xfId="0" applyFo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5" xfId="0" applyFont="1" applyBorder="1" applyAlignment="1">
      <alignment horizontal="center" vertical="center" wrapText="1"/>
    </xf>
    <xf numFmtId="0" fontId="12" fillId="0" borderId="4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22" xfId="0" applyFont="1" applyBorder="1" applyAlignment="1">
      <alignment horizontal="left" vertical="center" wrapText="1"/>
    </xf>
    <xf numFmtId="0" fontId="11" fillId="0" borderId="19" xfId="0" applyFont="1" applyBorder="1" applyAlignment="1">
      <alignment horizontal="left" vertical="center" wrapText="1"/>
    </xf>
    <xf numFmtId="0" fontId="11" fillId="0" borderId="18" xfId="0" applyFont="1" applyBorder="1" applyAlignment="1">
      <alignment horizontal="left" vertical="center" wrapText="1"/>
    </xf>
    <xf numFmtId="0" fontId="11" fillId="0" borderId="3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7" xfId="0" applyFont="1" applyBorder="1" applyAlignment="1">
      <alignment horizontal="left" vertical="center" wrapText="1"/>
    </xf>
    <xf numFmtId="0" fontId="11" fillId="0" borderId="28" xfId="0" applyFont="1" applyBorder="1" applyAlignment="1">
      <alignment horizontal="left" vertical="center" wrapText="1"/>
    </xf>
    <xf numFmtId="0" fontId="11" fillId="0" borderId="72" xfId="0" applyFont="1" applyBorder="1" applyAlignment="1">
      <alignment horizontal="left" vertical="center" wrapText="1"/>
    </xf>
    <xf numFmtId="0" fontId="11" fillId="0" borderId="39" xfId="0" applyFont="1" applyBorder="1" applyAlignment="1">
      <alignment horizontal="left" vertical="center" wrapText="1"/>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23" xfId="0" applyFont="1" applyBorder="1" applyAlignment="1">
      <alignment horizontal="left" vertical="center" wrapText="1"/>
    </xf>
    <xf numFmtId="0" fontId="11" fillId="0" borderId="16"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7" xfId="0" applyFont="1" applyBorder="1" applyAlignment="1">
      <alignment horizontal="left" vertical="center" wrapText="1"/>
    </xf>
    <xf numFmtId="0" fontId="11" fillId="0" borderId="71" xfId="0" applyFont="1" applyBorder="1" applyAlignment="1">
      <alignment horizontal="left" vertical="center" wrapText="1"/>
    </xf>
    <xf numFmtId="0" fontId="11" fillId="0" borderId="43" xfId="0" applyFont="1" applyBorder="1" applyAlignment="1">
      <alignment horizontal="left" vertical="center" wrapText="1"/>
    </xf>
    <xf numFmtId="0" fontId="11" fillId="0" borderId="32" xfId="0" applyFont="1" applyBorder="1" applyAlignment="1">
      <alignment horizontal="left" vertical="center" wrapText="1"/>
    </xf>
    <xf numFmtId="0" fontId="11" fillId="0" borderId="74" xfId="0" applyFont="1" applyBorder="1" applyAlignment="1">
      <alignment horizontal="left" vertical="center" wrapText="1"/>
    </xf>
    <xf numFmtId="0" fontId="11" fillId="0" borderId="44" xfId="0" applyFont="1" applyBorder="1" applyAlignment="1">
      <alignment horizontal="left"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0" xfId="0" applyFont="1" applyAlignment="1">
      <alignment horizontal="left" vertical="center" wrapText="1"/>
    </xf>
    <xf numFmtId="0" fontId="11" fillId="0" borderId="42" xfId="0" applyFont="1" applyBorder="1" applyAlignment="1">
      <alignment horizontal="left" vertical="center" wrapText="1"/>
    </xf>
    <xf numFmtId="0" fontId="11" fillId="0" borderId="31" xfId="0" applyFont="1" applyBorder="1" applyAlignment="1">
      <alignment horizontal="left" vertical="center" wrapText="1" indent="2"/>
    </xf>
    <xf numFmtId="0" fontId="11" fillId="0" borderId="0" xfId="0" applyFont="1" applyAlignment="1">
      <alignment horizontal="left" vertical="center" wrapText="1" indent="2"/>
    </xf>
    <xf numFmtId="0" fontId="11" fillId="0" borderId="42" xfId="0" applyFont="1" applyBorder="1" applyAlignment="1">
      <alignment horizontal="left" vertical="center" wrapText="1" indent="2"/>
    </xf>
    <xf numFmtId="0" fontId="11" fillId="0" borderId="36" xfId="0" applyFont="1" applyBorder="1" applyAlignment="1">
      <alignment horizontal="left" vertical="center" wrapText="1" indent="2"/>
    </xf>
    <xf numFmtId="0" fontId="11" fillId="0" borderId="75" xfId="0" applyFont="1" applyBorder="1" applyAlignment="1">
      <alignment horizontal="left" vertical="center" wrapText="1" indent="2"/>
    </xf>
    <xf numFmtId="0" fontId="11" fillId="0" borderId="46" xfId="0" applyFont="1" applyBorder="1" applyAlignment="1">
      <alignment horizontal="left" vertical="center" wrapText="1" indent="2"/>
    </xf>
    <xf numFmtId="0" fontId="11" fillId="0" borderId="36" xfId="0" applyFont="1" applyBorder="1" applyAlignment="1">
      <alignment horizontal="left" vertical="center" wrapText="1"/>
    </xf>
    <xf numFmtId="0" fontId="11" fillId="0" borderId="75" xfId="0" applyFont="1" applyBorder="1" applyAlignment="1">
      <alignment horizontal="left" vertical="center" wrapText="1"/>
    </xf>
    <xf numFmtId="0" fontId="11" fillId="0" borderId="46" xfId="0" applyFont="1" applyBorder="1" applyAlignment="1">
      <alignment horizontal="left" vertical="center" wrapText="1"/>
    </xf>
    <xf numFmtId="0" fontId="11" fillId="0" borderId="29" xfId="0" applyFont="1" applyBorder="1" applyAlignment="1">
      <alignment horizontal="left" vertical="center" wrapText="1" indent="2"/>
    </xf>
    <xf numFmtId="0" fontId="11" fillId="0" borderId="50" xfId="0" applyFont="1" applyBorder="1" applyAlignment="1">
      <alignment horizontal="left" vertical="center" wrapText="1" indent="2"/>
    </xf>
    <xf numFmtId="0" fontId="11" fillId="0" borderId="40" xfId="0" applyFont="1" applyBorder="1" applyAlignment="1">
      <alignment horizontal="left" vertical="center" wrapText="1" indent="2"/>
    </xf>
    <xf numFmtId="0" fontId="11" fillId="0" borderId="52" xfId="0" applyFont="1" applyBorder="1" applyAlignment="1">
      <alignment horizontal="left" vertical="center" wrapText="1"/>
    </xf>
    <xf numFmtId="0" fontId="11" fillId="0" borderId="41" xfId="0" applyFont="1" applyBorder="1" applyAlignment="1">
      <alignment horizontal="left" vertical="center" wrapText="1"/>
    </xf>
    <xf numFmtId="0" fontId="11" fillId="0" borderId="73" xfId="0" applyFont="1" applyBorder="1" applyAlignment="1">
      <alignment horizontal="left" vertical="center" wrapText="1"/>
    </xf>
    <xf numFmtId="0" fontId="11" fillId="0" borderId="49" xfId="0" applyFont="1" applyBorder="1" applyAlignment="1">
      <alignment horizontal="left" vertical="center" wrapText="1"/>
    </xf>
    <xf numFmtId="0" fontId="11" fillId="0" borderId="12" xfId="0" applyFont="1" applyBorder="1" applyAlignment="1">
      <alignment horizontal="left" vertical="center" wrapText="1"/>
    </xf>
    <xf numFmtId="0" fontId="11" fillId="0" borderId="78" xfId="0" applyFont="1" applyBorder="1" applyAlignment="1">
      <alignment horizontal="left" vertical="center" wrapText="1"/>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xf numFmtId="0" fontId="11" fillId="0" borderId="11" xfId="0" applyFont="1" applyBorder="1" applyAlignment="1">
      <alignment horizontal="left" vertical="center" wrapText="1"/>
    </xf>
    <xf numFmtId="0" fontId="5" fillId="0" borderId="45" xfId="0" applyFont="1" applyBorder="1" applyAlignment="1">
      <alignment horizontal="center" vertical="center" wrapText="1"/>
    </xf>
    <xf numFmtId="0" fontId="5" fillId="0" borderId="45" xfId="0" applyFont="1" applyBorder="1" applyAlignment="1">
      <alignment horizontal="left" vertical="center" wrapText="1"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45" xfId="0" applyFont="1" applyBorder="1" applyAlignment="1">
      <alignment horizontal="center" vertical="center"/>
    </xf>
    <xf numFmtId="0" fontId="14" fillId="0" borderId="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0" fontId="14" fillId="0" borderId="37" xfId="0" applyFont="1" applyBorder="1" applyAlignment="1">
      <alignment horizontal="center" vertical="center"/>
    </xf>
    <xf numFmtId="0" fontId="14" fillId="0" borderId="50" xfId="0" applyFont="1" applyBorder="1" applyAlignment="1">
      <alignment horizontal="center" vertical="center"/>
    </xf>
    <xf numFmtId="0" fontId="14" fillId="0" borderId="55" xfId="0" applyFont="1" applyBorder="1" applyAlignment="1">
      <alignment horizontal="center" vertical="center"/>
    </xf>
    <xf numFmtId="0" fontId="14" fillId="0" borderId="53" xfId="0" applyFont="1" applyBorder="1" applyAlignment="1">
      <alignment horizontal="center" vertical="center"/>
    </xf>
    <xf numFmtId="0" fontId="14" fillId="0" borderId="0" xfId="0" applyFont="1" applyAlignment="1">
      <alignment horizontal="center" vertical="center"/>
    </xf>
    <xf numFmtId="0" fontId="14" fillId="0" borderId="38" xfId="0" applyFont="1" applyBorder="1" applyAlignment="1">
      <alignment horizontal="center" vertical="center"/>
    </xf>
    <xf numFmtId="0" fontId="6" fillId="0" borderId="69" xfId="0" applyFont="1" applyBorder="1" applyAlignment="1" applyProtection="1">
      <alignment horizontal="left" vertical="center" indent="1"/>
      <protection locked="0"/>
    </xf>
    <xf numFmtId="0" fontId="6" fillId="0" borderId="70" xfId="0" applyFont="1" applyBorder="1" applyAlignment="1" applyProtection="1">
      <alignment horizontal="left" vertical="center" indent="1"/>
      <protection locked="0"/>
    </xf>
    <xf numFmtId="0" fontId="6" fillId="0" borderId="58"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5" fillId="0" borderId="6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1" xfId="0" applyFont="1" applyBorder="1" applyAlignment="1">
      <alignment horizontal="center" vertical="center"/>
    </xf>
    <xf numFmtId="0" fontId="5" fillId="0" borderId="37" xfId="0" applyFont="1" applyBorder="1" applyAlignment="1">
      <alignment horizontal="center" vertical="center"/>
    </xf>
    <xf numFmtId="0" fontId="5" fillId="0" borderId="52" xfId="0" applyFont="1" applyBorder="1" applyAlignment="1">
      <alignment horizontal="center" vertical="center"/>
    </xf>
    <xf numFmtId="0" fontId="5" fillId="0" borderId="50" xfId="0" applyFont="1" applyBorder="1" applyAlignment="1">
      <alignment horizontal="center" vertical="center"/>
    </xf>
    <xf numFmtId="0" fontId="5" fillId="0" borderId="3" xfId="0" applyFont="1" applyBorder="1" applyAlignment="1">
      <alignment horizontal="center" vertical="center"/>
    </xf>
    <xf numFmtId="0" fontId="5" fillId="0" borderId="57" xfId="0" applyFont="1" applyBorder="1" applyAlignment="1">
      <alignment horizontal="center" vertical="center"/>
    </xf>
    <xf numFmtId="0" fontId="5" fillId="0" borderId="59" xfId="0" applyFont="1" applyBorder="1" applyAlignment="1">
      <alignment horizontal="left" vertical="center" wrapText="1" indent="1"/>
    </xf>
    <xf numFmtId="0" fontId="5" fillId="0" borderId="62" xfId="0" applyFont="1" applyBorder="1" applyAlignment="1">
      <alignment horizontal="left" vertical="center" wrapText="1" indent="1"/>
    </xf>
    <xf numFmtId="0" fontId="9" fillId="5" borderId="9"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59" xfId="0" applyFont="1" applyBorder="1" applyAlignment="1">
      <alignment horizontal="left" vertical="center" wrapText="1"/>
    </xf>
    <xf numFmtId="0" fontId="9" fillId="0" borderId="62" xfId="0" applyFont="1" applyBorder="1" applyAlignment="1">
      <alignment horizontal="left" vertical="center" wrapText="1"/>
    </xf>
    <xf numFmtId="0" fontId="9" fillId="0" borderId="65" xfId="0" applyFont="1" applyBorder="1" applyAlignment="1">
      <alignment horizontal="left" vertical="center" wrapText="1"/>
    </xf>
    <xf numFmtId="0" fontId="9" fillId="0" borderId="45" xfId="0" applyFont="1" applyBorder="1" applyAlignment="1">
      <alignment horizontal="center" vertical="center"/>
    </xf>
    <xf numFmtId="0" fontId="9" fillId="0" borderId="1" xfId="0" applyFont="1" applyBorder="1" applyAlignment="1">
      <alignment horizontal="left" vertical="center"/>
    </xf>
    <xf numFmtId="0" fontId="9" fillId="0" borderId="52" xfId="0" applyFont="1" applyBorder="1" applyAlignment="1">
      <alignment horizontal="left" vertical="center"/>
    </xf>
    <xf numFmtId="0" fontId="9" fillId="0" borderId="54" xfId="0" applyFont="1" applyBorder="1" applyAlignment="1">
      <alignment horizontal="left" vertical="center"/>
    </xf>
    <xf numFmtId="0" fontId="9" fillId="0" borderId="53" xfId="0" applyFont="1" applyBorder="1" applyAlignment="1">
      <alignment horizontal="left" vertical="center"/>
    </xf>
    <xf numFmtId="0" fontId="9" fillId="0" borderId="0" xfId="0" applyFont="1" applyAlignment="1">
      <alignment horizontal="left" vertical="center"/>
    </xf>
    <xf numFmtId="0" fontId="9" fillId="0" borderId="38" xfId="0" applyFont="1" applyBorder="1" applyAlignment="1">
      <alignment horizontal="left" vertical="center"/>
    </xf>
    <xf numFmtId="0" fontId="9" fillId="0" borderId="37" xfId="0" applyFont="1" applyBorder="1" applyAlignment="1">
      <alignment horizontal="left" vertical="center"/>
    </xf>
    <xf numFmtId="0" fontId="9" fillId="0" borderId="50" xfId="0" applyFont="1" applyBorder="1" applyAlignment="1">
      <alignment horizontal="left" vertical="center"/>
    </xf>
    <xf numFmtId="0" fontId="9" fillId="0" borderId="55" xfId="0" applyFont="1" applyBorder="1" applyAlignment="1">
      <alignment horizontal="left" vertical="center"/>
    </xf>
    <xf numFmtId="0" fontId="9" fillId="0" borderId="54" xfId="0" applyFont="1" applyBorder="1" applyAlignment="1">
      <alignment horizontal="left" vertical="center" wrapText="1"/>
    </xf>
    <xf numFmtId="0" fontId="9" fillId="0" borderId="38" xfId="0" applyFont="1" applyBorder="1" applyAlignment="1">
      <alignment horizontal="left" vertical="center" wrapText="1"/>
    </xf>
    <xf numFmtId="0" fontId="9" fillId="0" borderId="55" xfId="0" applyFont="1" applyBorder="1" applyAlignment="1">
      <alignment horizontal="left" vertical="center" wrapText="1"/>
    </xf>
    <xf numFmtId="0" fontId="9" fillId="0" borderId="45" xfId="0" applyFont="1" applyBorder="1" applyAlignment="1">
      <alignment horizontal="left" vertical="center" wrapText="1"/>
    </xf>
    <xf numFmtId="0" fontId="9" fillId="0" borderId="9" xfId="0" applyFont="1" applyBorder="1" applyAlignment="1">
      <alignment vertical="center" wrapText="1"/>
    </xf>
    <xf numFmtId="0" fontId="9" fillId="0" borderId="21" xfId="0" applyFont="1" applyBorder="1" applyAlignment="1">
      <alignment vertical="center" wrapText="1"/>
    </xf>
    <xf numFmtId="0" fontId="9" fillId="0" borderId="13" xfId="0" applyFont="1" applyBorder="1" applyAlignment="1">
      <alignment vertical="center" wrapText="1"/>
    </xf>
    <xf numFmtId="0" fontId="9" fillId="0" borderId="45" xfId="0" applyFont="1" applyBorder="1" applyAlignment="1">
      <alignment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9" fillId="0" borderId="2" xfId="0" applyFont="1" applyBorder="1" applyAlignment="1">
      <alignment horizontal="center" vertical="center" wrapText="1"/>
    </xf>
  </cellXfs>
  <cellStyles count="1">
    <cellStyle name="標準" xfId="0" builtinId="0"/>
  </cellStyles>
  <dxfs count="3">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246530</xdr:colOff>
      <xdr:row>2</xdr:row>
      <xdr:rowOff>11206</xdr:rowOff>
    </xdr:from>
    <xdr:to>
      <xdr:col>6</xdr:col>
      <xdr:colOff>582706</xdr:colOff>
      <xdr:row>8</xdr:row>
      <xdr:rowOff>179294</xdr:rowOff>
    </xdr:to>
    <xdr:sp macro="" textlink="">
      <xdr:nvSpPr>
        <xdr:cNvPr id="2" name="右中かっこ 1">
          <a:extLst>
            <a:ext uri="{FF2B5EF4-FFF2-40B4-BE49-F238E27FC236}">
              <a16:creationId xmlns:a16="http://schemas.microsoft.com/office/drawing/2014/main" id="{77337A32-9273-EF29-3C46-87530438FE0A}"/>
            </a:ext>
          </a:extLst>
        </xdr:cNvPr>
        <xdr:cNvSpPr/>
      </xdr:nvSpPr>
      <xdr:spPr>
        <a:xfrm>
          <a:off x="13716001" y="190500"/>
          <a:ext cx="336176" cy="1647265"/>
        </a:xfrm>
        <a:prstGeom prst="rightBrace">
          <a:avLst>
            <a:gd name="adj1" fmla="val 8333"/>
            <a:gd name="adj2" fmla="val 45909"/>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134472</xdr:colOff>
      <xdr:row>0</xdr:row>
      <xdr:rowOff>358584</xdr:rowOff>
    </xdr:from>
    <xdr:to>
      <xdr:col>5</xdr:col>
      <xdr:colOff>3216090</xdr:colOff>
      <xdr:row>1</xdr:row>
      <xdr:rowOff>336176</xdr:rowOff>
    </xdr:to>
    <xdr:sp macro="" textlink="">
      <xdr:nvSpPr>
        <xdr:cNvPr id="3" name="右中かっこ 2">
          <a:extLst>
            <a:ext uri="{FF2B5EF4-FFF2-40B4-BE49-F238E27FC236}">
              <a16:creationId xmlns:a16="http://schemas.microsoft.com/office/drawing/2014/main" id="{8D38434E-2710-7038-0257-9F2443AB23A3}"/>
            </a:ext>
          </a:extLst>
        </xdr:cNvPr>
        <xdr:cNvSpPr/>
      </xdr:nvSpPr>
      <xdr:spPr>
        <a:xfrm rot="16200000">
          <a:off x="10057279" y="-2638988"/>
          <a:ext cx="358592" cy="6353736"/>
        </a:xfrm>
        <a:prstGeom prst="rightBrace">
          <a:avLst>
            <a:gd name="adj1" fmla="val 8333"/>
            <a:gd name="adj2" fmla="val 49118"/>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1187824</xdr:colOff>
      <xdr:row>0</xdr:row>
      <xdr:rowOff>78443</xdr:rowOff>
    </xdr:from>
    <xdr:to>
      <xdr:col>5</xdr:col>
      <xdr:colOff>2308411</xdr:colOff>
      <xdr:row>0</xdr:row>
      <xdr:rowOff>347383</xdr:rowOff>
    </xdr:to>
    <xdr:sp macro="" textlink="">
      <xdr:nvSpPr>
        <xdr:cNvPr id="4" name="正方形/長方形 3">
          <a:extLst>
            <a:ext uri="{FF2B5EF4-FFF2-40B4-BE49-F238E27FC236}">
              <a16:creationId xmlns:a16="http://schemas.microsoft.com/office/drawing/2014/main" id="{E6AE49B0-D973-A26D-C33B-B6638F945C37}"/>
            </a:ext>
          </a:extLst>
        </xdr:cNvPr>
        <xdr:cNvSpPr/>
      </xdr:nvSpPr>
      <xdr:spPr>
        <a:xfrm>
          <a:off x="8113059" y="78443"/>
          <a:ext cx="4392705" cy="2689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プルダウンに該当がない場合は直接入力、記入はどちらか一方のみ</a:t>
          </a:r>
          <a:endParaRPr kumimoji="1" lang="en-US" altLang="ja-JP" sz="1100"/>
        </a:p>
        <a:p>
          <a:pPr algn="l"/>
          <a:endParaRPr kumimoji="1" lang="ja-JP" altLang="en-US" sz="1100"/>
        </a:p>
      </xdr:txBody>
    </xdr:sp>
    <xdr:clientData/>
  </xdr:twoCellAnchor>
  <xdr:twoCellAnchor>
    <xdr:from>
      <xdr:col>6</xdr:col>
      <xdr:colOff>201706</xdr:colOff>
      <xdr:row>13</xdr:row>
      <xdr:rowOff>179290</xdr:rowOff>
    </xdr:from>
    <xdr:to>
      <xdr:col>6</xdr:col>
      <xdr:colOff>3765177</xdr:colOff>
      <xdr:row>14</xdr:row>
      <xdr:rowOff>201705</xdr:rowOff>
    </xdr:to>
    <xdr:sp macro="" textlink="">
      <xdr:nvSpPr>
        <xdr:cNvPr id="6" name="右中かっこ 5">
          <a:extLst>
            <a:ext uri="{FF2B5EF4-FFF2-40B4-BE49-F238E27FC236}">
              <a16:creationId xmlns:a16="http://schemas.microsoft.com/office/drawing/2014/main" id="{9E59CBB2-4BBC-A3E8-77C5-9AF9E1359FE6}"/>
            </a:ext>
          </a:extLst>
        </xdr:cNvPr>
        <xdr:cNvSpPr/>
      </xdr:nvSpPr>
      <xdr:spPr>
        <a:xfrm rot="16200000">
          <a:off x="15318441" y="1423144"/>
          <a:ext cx="268944" cy="3563471"/>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1400736</xdr:colOff>
      <xdr:row>12</xdr:row>
      <xdr:rowOff>100855</xdr:rowOff>
    </xdr:from>
    <xdr:to>
      <xdr:col>6</xdr:col>
      <xdr:colOff>2476500</xdr:colOff>
      <xdr:row>13</xdr:row>
      <xdr:rowOff>145677</xdr:rowOff>
    </xdr:to>
    <xdr:sp macro="" textlink="">
      <xdr:nvSpPr>
        <xdr:cNvPr id="8" name="正方形/長方形 7">
          <a:extLst>
            <a:ext uri="{FF2B5EF4-FFF2-40B4-BE49-F238E27FC236}">
              <a16:creationId xmlns:a16="http://schemas.microsoft.com/office/drawing/2014/main" id="{0589193C-2937-11DD-6047-12927166F77C}"/>
            </a:ext>
          </a:extLst>
        </xdr:cNvPr>
        <xdr:cNvSpPr/>
      </xdr:nvSpPr>
      <xdr:spPr>
        <a:xfrm>
          <a:off x="14870207" y="2745443"/>
          <a:ext cx="1075764" cy="29135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直接入力のみ</a:t>
          </a:r>
          <a:endParaRPr kumimoji="1" lang="en-US" altLang="ja-JP" sz="1100"/>
        </a:p>
        <a:p>
          <a:pPr algn="l"/>
          <a:endParaRPr kumimoji="1" lang="ja-JP" altLang="en-US" sz="1100"/>
        </a:p>
      </xdr:txBody>
    </xdr:sp>
    <xdr:clientData/>
  </xdr:twoCellAnchor>
  <xdr:twoCellAnchor>
    <xdr:from>
      <xdr:col>6</xdr:col>
      <xdr:colOff>302560</xdr:colOff>
      <xdr:row>37</xdr:row>
      <xdr:rowOff>56029</xdr:rowOff>
    </xdr:from>
    <xdr:to>
      <xdr:col>6</xdr:col>
      <xdr:colOff>638736</xdr:colOff>
      <xdr:row>42</xdr:row>
      <xdr:rowOff>291353</xdr:rowOff>
    </xdr:to>
    <xdr:sp macro="" textlink="">
      <xdr:nvSpPr>
        <xdr:cNvPr id="9" name="右中かっこ 8">
          <a:extLst>
            <a:ext uri="{FF2B5EF4-FFF2-40B4-BE49-F238E27FC236}">
              <a16:creationId xmlns:a16="http://schemas.microsoft.com/office/drawing/2014/main" id="{C69C5066-1B96-9CB2-10AA-3D74F5697EE2}"/>
            </a:ext>
          </a:extLst>
        </xdr:cNvPr>
        <xdr:cNvSpPr/>
      </xdr:nvSpPr>
      <xdr:spPr>
        <a:xfrm>
          <a:off x="13772031" y="10208558"/>
          <a:ext cx="336176" cy="1804148"/>
        </a:xfrm>
        <a:prstGeom prst="rightBrace">
          <a:avLst>
            <a:gd name="adj1" fmla="val 8333"/>
            <a:gd name="adj2" fmla="val 45909"/>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795618</xdr:colOff>
      <xdr:row>39</xdr:row>
      <xdr:rowOff>112059</xdr:rowOff>
    </xdr:from>
    <xdr:to>
      <xdr:col>6</xdr:col>
      <xdr:colOff>2801469</xdr:colOff>
      <xdr:row>40</xdr:row>
      <xdr:rowOff>78441</xdr:rowOff>
    </xdr:to>
    <xdr:sp macro="" textlink="">
      <xdr:nvSpPr>
        <xdr:cNvPr id="10" name="正方形/長方形 9">
          <a:extLst>
            <a:ext uri="{FF2B5EF4-FFF2-40B4-BE49-F238E27FC236}">
              <a16:creationId xmlns:a16="http://schemas.microsoft.com/office/drawing/2014/main" id="{BB1ABB6C-1045-3855-73EB-A4EA4A8FE388}"/>
            </a:ext>
          </a:extLst>
        </xdr:cNvPr>
        <xdr:cNvSpPr/>
      </xdr:nvSpPr>
      <xdr:spPr>
        <a:xfrm>
          <a:off x="14265089" y="10892118"/>
          <a:ext cx="2005851" cy="28014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赤のセルには入力しない</a:t>
          </a:r>
          <a:endParaRPr kumimoji="1" lang="en-US" altLang="ja-JP" sz="1100"/>
        </a:p>
        <a:p>
          <a:pPr algn="l"/>
          <a:endParaRPr kumimoji="1" lang="ja-JP" altLang="en-US" sz="1100"/>
        </a:p>
      </xdr:txBody>
    </xdr:sp>
    <xdr:clientData/>
  </xdr:twoCellAnchor>
  <xdr:twoCellAnchor>
    <xdr:from>
      <xdr:col>6</xdr:col>
      <xdr:colOff>1546413</xdr:colOff>
      <xdr:row>45</xdr:row>
      <xdr:rowOff>44823</xdr:rowOff>
    </xdr:from>
    <xdr:to>
      <xdr:col>6</xdr:col>
      <xdr:colOff>1882589</xdr:colOff>
      <xdr:row>50</xdr:row>
      <xdr:rowOff>280147</xdr:rowOff>
    </xdr:to>
    <xdr:sp macro="" textlink="">
      <xdr:nvSpPr>
        <xdr:cNvPr id="11" name="右中かっこ 10">
          <a:extLst>
            <a:ext uri="{FF2B5EF4-FFF2-40B4-BE49-F238E27FC236}">
              <a16:creationId xmlns:a16="http://schemas.microsoft.com/office/drawing/2014/main" id="{BF36B3BC-9743-6CB9-EF6C-D78A4C3D1DBE}"/>
            </a:ext>
          </a:extLst>
        </xdr:cNvPr>
        <xdr:cNvSpPr/>
      </xdr:nvSpPr>
      <xdr:spPr>
        <a:xfrm>
          <a:off x="15015884" y="12707470"/>
          <a:ext cx="336176" cy="1804148"/>
        </a:xfrm>
        <a:prstGeom prst="rightBrace">
          <a:avLst>
            <a:gd name="adj1" fmla="val 8333"/>
            <a:gd name="adj2" fmla="val 45909"/>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1905000</xdr:colOff>
      <xdr:row>47</xdr:row>
      <xdr:rowOff>100853</xdr:rowOff>
    </xdr:from>
    <xdr:to>
      <xdr:col>6</xdr:col>
      <xdr:colOff>3910851</xdr:colOff>
      <xdr:row>48</xdr:row>
      <xdr:rowOff>67235</xdr:rowOff>
    </xdr:to>
    <xdr:sp macro="" textlink="">
      <xdr:nvSpPr>
        <xdr:cNvPr id="12" name="正方形/長方形 11">
          <a:extLst>
            <a:ext uri="{FF2B5EF4-FFF2-40B4-BE49-F238E27FC236}">
              <a16:creationId xmlns:a16="http://schemas.microsoft.com/office/drawing/2014/main" id="{D4FA4FF4-6474-B1DB-E054-A12581C2ACDF}"/>
            </a:ext>
          </a:extLst>
        </xdr:cNvPr>
        <xdr:cNvSpPr/>
      </xdr:nvSpPr>
      <xdr:spPr>
        <a:xfrm>
          <a:off x="15374471" y="13391029"/>
          <a:ext cx="2005851" cy="28014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赤のセルには入力しない</a:t>
          </a:r>
          <a:endParaRPr kumimoji="1" lang="en-US" altLang="ja-JP" sz="1100"/>
        </a:p>
        <a:p>
          <a:pPr algn="l"/>
          <a:endParaRPr kumimoji="1" lang="ja-JP" altLang="en-US" sz="1100"/>
        </a:p>
      </xdr:txBody>
    </xdr:sp>
    <xdr:clientData/>
  </xdr:twoCellAnchor>
  <xdr:twoCellAnchor>
    <xdr:from>
      <xdr:col>6</xdr:col>
      <xdr:colOff>235324</xdr:colOff>
      <xdr:row>10</xdr:row>
      <xdr:rowOff>11206</xdr:rowOff>
    </xdr:from>
    <xdr:to>
      <xdr:col>6</xdr:col>
      <xdr:colOff>571500</xdr:colOff>
      <xdr:row>12</xdr:row>
      <xdr:rowOff>44824</xdr:rowOff>
    </xdr:to>
    <xdr:sp macro="" textlink="">
      <xdr:nvSpPr>
        <xdr:cNvPr id="14" name="右中かっこ 13">
          <a:extLst>
            <a:ext uri="{FF2B5EF4-FFF2-40B4-BE49-F238E27FC236}">
              <a16:creationId xmlns:a16="http://schemas.microsoft.com/office/drawing/2014/main" id="{6434743F-5DFA-044E-37E0-E47563F51909}"/>
            </a:ext>
          </a:extLst>
        </xdr:cNvPr>
        <xdr:cNvSpPr/>
      </xdr:nvSpPr>
      <xdr:spPr>
        <a:xfrm>
          <a:off x="13704795" y="2162735"/>
          <a:ext cx="336176" cy="526677"/>
        </a:xfrm>
        <a:prstGeom prst="rightBrace">
          <a:avLst>
            <a:gd name="adj1" fmla="val 8333"/>
            <a:gd name="adj2" fmla="val 45909"/>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672354</xdr:colOff>
      <xdr:row>10</xdr:row>
      <xdr:rowOff>89649</xdr:rowOff>
    </xdr:from>
    <xdr:to>
      <xdr:col>6</xdr:col>
      <xdr:colOff>1748118</xdr:colOff>
      <xdr:row>11</xdr:row>
      <xdr:rowOff>134471</xdr:rowOff>
    </xdr:to>
    <xdr:sp macro="" textlink="">
      <xdr:nvSpPr>
        <xdr:cNvPr id="15" name="正方形/長方形 14">
          <a:extLst>
            <a:ext uri="{FF2B5EF4-FFF2-40B4-BE49-F238E27FC236}">
              <a16:creationId xmlns:a16="http://schemas.microsoft.com/office/drawing/2014/main" id="{D6700175-F494-4D21-8F29-FF54D7C373CC}"/>
            </a:ext>
          </a:extLst>
        </xdr:cNvPr>
        <xdr:cNvSpPr/>
      </xdr:nvSpPr>
      <xdr:spPr>
        <a:xfrm>
          <a:off x="14141825" y="2241178"/>
          <a:ext cx="1075764" cy="29135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直接入力のみ</a:t>
          </a:r>
          <a:endParaRPr kumimoji="1" lang="en-US" altLang="ja-JP" sz="1100"/>
        </a:p>
        <a:p>
          <a:pPr algn="l"/>
          <a:endParaRPr kumimoji="1" lang="ja-JP" altLang="en-US" sz="1100"/>
        </a:p>
      </xdr:txBody>
    </xdr:sp>
    <xdr:clientData/>
  </xdr:twoCellAnchor>
  <xdr:twoCellAnchor>
    <xdr:from>
      <xdr:col>6</xdr:col>
      <xdr:colOff>649942</xdr:colOff>
      <xdr:row>4</xdr:row>
      <xdr:rowOff>134472</xdr:rowOff>
    </xdr:from>
    <xdr:to>
      <xdr:col>6</xdr:col>
      <xdr:colOff>1725706</xdr:colOff>
      <xdr:row>5</xdr:row>
      <xdr:rowOff>179295</xdr:rowOff>
    </xdr:to>
    <xdr:sp macro="" textlink="">
      <xdr:nvSpPr>
        <xdr:cNvPr id="17" name="正方形/長方形 16">
          <a:extLst>
            <a:ext uri="{FF2B5EF4-FFF2-40B4-BE49-F238E27FC236}">
              <a16:creationId xmlns:a16="http://schemas.microsoft.com/office/drawing/2014/main" id="{74BD8FD5-AE89-A6FE-9715-6B1E6A3E12DF}"/>
            </a:ext>
          </a:extLst>
        </xdr:cNvPr>
        <xdr:cNvSpPr/>
      </xdr:nvSpPr>
      <xdr:spPr>
        <a:xfrm>
          <a:off x="14119413" y="806825"/>
          <a:ext cx="1075764" cy="29135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直接入力のみ</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1F26A-BA65-4585-907C-BD999115CB98}">
  <dimension ref="A1:B18"/>
  <sheetViews>
    <sheetView tabSelected="1" workbookViewId="0"/>
  </sheetViews>
  <sheetFormatPr defaultRowHeight="18.75" x14ac:dyDescent="0.4"/>
  <sheetData>
    <row r="1" spans="1:2" x14ac:dyDescent="0.4">
      <c r="B1" t="s">
        <v>248</v>
      </c>
    </row>
    <row r="3" spans="1:2" x14ac:dyDescent="0.4">
      <c r="A3" s="129" t="s">
        <v>245</v>
      </c>
      <c r="B3" t="s">
        <v>247</v>
      </c>
    </row>
    <row r="4" spans="1:2" x14ac:dyDescent="0.4">
      <c r="A4" s="129"/>
    </row>
    <row r="5" spans="1:2" x14ac:dyDescent="0.4">
      <c r="A5" s="129" t="s">
        <v>245</v>
      </c>
      <c r="B5" t="s">
        <v>246</v>
      </c>
    </row>
    <row r="6" spans="1:2" x14ac:dyDescent="0.4">
      <c r="A6" s="129"/>
    </row>
    <row r="7" spans="1:2" x14ac:dyDescent="0.4">
      <c r="A7" s="129" t="s">
        <v>245</v>
      </c>
      <c r="B7" t="s">
        <v>253</v>
      </c>
    </row>
    <row r="8" spans="1:2" x14ac:dyDescent="0.4">
      <c r="A8" s="129"/>
      <c r="B8" t="s">
        <v>254</v>
      </c>
    </row>
    <row r="9" spans="1:2" x14ac:dyDescent="0.4">
      <c r="A9" s="129"/>
    </row>
    <row r="10" spans="1:2" x14ac:dyDescent="0.4">
      <c r="A10" s="129" t="s">
        <v>245</v>
      </c>
      <c r="B10" t="s">
        <v>255</v>
      </c>
    </row>
    <row r="12" spans="1:2" x14ac:dyDescent="0.4">
      <c r="B12" t="s">
        <v>249</v>
      </c>
    </row>
    <row r="14" spans="1:2" x14ac:dyDescent="0.4">
      <c r="A14" s="129" t="s">
        <v>245</v>
      </c>
      <c r="B14" t="s">
        <v>252</v>
      </c>
    </row>
    <row r="16" spans="1:2" x14ac:dyDescent="0.4">
      <c r="A16" s="129" t="s">
        <v>245</v>
      </c>
      <c r="B16" s="132" t="s">
        <v>251</v>
      </c>
    </row>
    <row r="18" spans="1:2" x14ac:dyDescent="0.4">
      <c r="A18" s="129" t="s">
        <v>245</v>
      </c>
      <c r="B18" t="s">
        <v>250</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C3DA-BFBC-405B-B34A-37A3216A40B7}">
  <sheetPr>
    <pageSetUpPr fitToPage="1"/>
  </sheetPr>
  <dimension ref="A1:I60"/>
  <sheetViews>
    <sheetView zoomScale="55" zoomScaleNormal="55" zoomScaleSheetLayoutView="55" workbookViewId="0">
      <selection activeCell="L23" sqref="L23"/>
    </sheetView>
  </sheetViews>
  <sheetFormatPr defaultRowHeight="13.5" x14ac:dyDescent="0.4"/>
  <cols>
    <col min="1" max="1" width="20.625" style="1" customWidth="1"/>
    <col min="2" max="2" width="18.625" style="1" customWidth="1"/>
    <col min="3" max="3" width="40.625" style="1" customWidth="1"/>
    <col min="4" max="4" width="25.625" style="1" customWidth="1"/>
    <col min="5" max="5" width="14.625" style="1" customWidth="1"/>
    <col min="6" max="6" width="25.625" style="1" customWidth="1"/>
    <col min="7" max="7" width="38.625" style="1" customWidth="1"/>
    <col min="8" max="8" width="2.625" style="1" customWidth="1"/>
    <col min="9" max="16384" width="9" style="1"/>
  </cols>
  <sheetData>
    <row r="1" spans="1:8" ht="30" customHeight="1" x14ac:dyDescent="0.4">
      <c r="A1" s="79" t="s">
        <v>237</v>
      </c>
      <c r="F1" s="2"/>
      <c r="G1" s="3"/>
      <c r="H1" s="3"/>
    </row>
    <row r="2" spans="1:8" s="6" customFormat="1" ht="20.100000000000001" customHeight="1" x14ac:dyDescent="0.15">
      <c r="A2" s="70" t="s">
        <v>1</v>
      </c>
      <c r="B2" s="71"/>
      <c r="C2" s="72"/>
      <c r="D2" s="73"/>
      <c r="E2" s="73"/>
      <c r="F2" s="73"/>
      <c r="G2" s="74" t="s">
        <v>0</v>
      </c>
      <c r="H2" s="75"/>
    </row>
    <row r="3" spans="1:8" s="6" customFormat="1" ht="24.95" customHeight="1" x14ac:dyDescent="0.4">
      <c r="A3" s="42" t="s">
        <v>2</v>
      </c>
      <c r="B3" s="43" t="s">
        <v>3</v>
      </c>
      <c r="C3" s="165" t="s">
        <v>4</v>
      </c>
      <c r="D3" s="166"/>
      <c r="E3" s="166"/>
      <c r="F3" s="167"/>
      <c r="G3" s="44" t="s">
        <v>5</v>
      </c>
      <c r="H3" s="7"/>
    </row>
    <row r="4" spans="1:8" s="6" customFormat="1" ht="32.1" customHeight="1" x14ac:dyDescent="0.4">
      <c r="A4" s="157" t="s">
        <v>6</v>
      </c>
      <c r="B4" s="45" t="s">
        <v>7</v>
      </c>
      <c r="C4" s="46" t="s">
        <v>8</v>
      </c>
      <c r="D4" s="149" t="str">
        <f>入力シート!I18</f>
        <v>設計基準強度Fc:21N/㎟以上</v>
      </c>
      <c r="E4" s="150"/>
      <c r="F4" s="64" t="str">
        <f>入力シート!I19</f>
        <v>スランプ:18cm以下</v>
      </c>
      <c r="G4" s="47" t="str">
        <f>IF(入力シート!G18="","",入力シート!G18)</f>
        <v/>
      </c>
      <c r="H4" s="128"/>
    </row>
    <row r="5" spans="1:8" s="6" customFormat="1" ht="32.1" customHeight="1" x14ac:dyDescent="0.4">
      <c r="A5" s="158"/>
      <c r="B5" s="48" t="s">
        <v>9</v>
      </c>
      <c r="C5" s="49" t="s">
        <v>8</v>
      </c>
      <c r="D5" s="159" t="str">
        <f>入力シート!I20</f>
        <v>SD295</v>
      </c>
      <c r="E5" s="160"/>
      <c r="F5" s="161"/>
      <c r="G5" s="50" t="str">
        <f>IF(入力シート!G20="","",入力シート!G20)</f>
        <v/>
      </c>
      <c r="H5" s="128"/>
    </row>
    <row r="6" spans="1:8" s="6" customFormat="1" ht="32.1" customHeight="1" x14ac:dyDescent="0.4">
      <c r="A6" s="157" t="s">
        <v>14</v>
      </c>
      <c r="B6" s="51" t="s">
        <v>15</v>
      </c>
      <c r="C6" s="52" t="s">
        <v>16</v>
      </c>
      <c r="D6" s="152" t="str">
        <f>入力シート!I21</f>
        <v>腐食、腐朽、摩損のおそれのあるものに腐食等防止の措置</v>
      </c>
      <c r="E6" s="153"/>
      <c r="F6" s="154"/>
      <c r="G6" s="50" t="str">
        <f>IF(入力シート!G21="","",入力シート!G21)</f>
        <v/>
      </c>
      <c r="H6" s="40"/>
    </row>
    <row r="7" spans="1:8" s="6" customFormat="1" ht="32.1" customHeight="1" x14ac:dyDescent="0.4">
      <c r="A7" s="138"/>
      <c r="B7" s="145" t="s">
        <v>207</v>
      </c>
      <c r="C7" s="46" t="s">
        <v>18</v>
      </c>
      <c r="D7" s="149" t="str">
        <f>入力シート!I22</f>
        <v>砂質地盤</v>
      </c>
      <c r="E7" s="150"/>
      <c r="F7" s="151"/>
      <c r="G7" s="47" t="str">
        <f>IF(入力シート!G22="","",入力シート!G22)</f>
        <v/>
      </c>
      <c r="H7" s="128"/>
    </row>
    <row r="8" spans="1:8" s="6" customFormat="1" ht="32.1" customHeight="1" x14ac:dyDescent="0.4">
      <c r="A8" s="138"/>
      <c r="B8" s="143"/>
      <c r="C8" s="53" t="s">
        <v>19</v>
      </c>
      <c r="D8" s="162" t="str">
        <f>入力シート!I23</f>
        <v>べた基礎</v>
      </c>
      <c r="E8" s="163"/>
      <c r="F8" s="164"/>
      <c r="G8" s="54" t="str">
        <f>IF(入力シート!G23="","",入力シート!G23)</f>
        <v/>
      </c>
      <c r="H8" s="128"/>
    </row>
    <row r="9" spans="1:8" s="6" customFormat="1" ht="32.1" customHeight="1" x14ac:dyDescent="0.4">
      <c r="A9" s="138"/>
      <c r="B9" s="143"/>
      <c r="C9" s="55" t="s">
        <v>20</v>
      </c>
      <c r="D9" s="162" t="str">
        <f>入力シート!I24</f>
        <v>地盤面からの深さ:GL-100</v>
      </c>
      <c r="E9" s="163"/>
      <c r="F9" s="56" t="str">
        <f>入力シート!I25</f>
        <v>根入れ:GL-300</v>
      </c>
      <c r="G9" s="54" t="str">
        <f>IF(入力シート!G24="","",入力シート!G24)</f>
        <v/>
      </c>
      <c r="H9" s="40"/>
    </row>
    <row r="10" spans="1:8" s="6" customFormat="1" ht="32.1" customHeight="1" x14ac:dyDescent="0.4">
      <c r="A10" s="138"/>
      <c r="B10" s="143"/>
      <c r="C10" s="55" t="s">
        <v>21</v>
      </c>
      <c r="D10" s="162" t="str">
        <f>入力シート!I26</f>
        <v>地盤の許容応力度:30kN/㎡</v>
      </c>
      <c r="E10" s="163"/>
      <c r="F10" s="164"/>
      <c r="G10" s="54" t="str">
        <f>IF(入力シート!G26="","",入力シート!G26)</f>
        <v/>
      </c>
      <c r="H10" s="40"/>
    </row>
    <row r="11" spans="1:8" s="6" customFormat="1" ht="32.1" customHeight="1" x14ac:dyDescent="0.4">
      <c r="A11" s="138"/>
      <c r="B11" s="143"/>
      <c r="C11" s="55" t="s">
        <v>22</v>
      </c>
      <c r="D11" s="162" t="str">
        <f>入力シート!I27</f>
        <v>対象外（木ぐい無し）</v>
      </c>
      <c r="E11" s="163"/>
      <c r="F11" s="164"/>
      <c r="G11" s="54" t="str">
        <f>IF(入力シート!G27="","",入力シート!G27)</f>
        <v/>
      </c>
      <c r="H11" s="40"/>
    </row>
    <row r="12" spans="1:8" s="6" customFormat="1" ht="32.1" customHeight="1" x14ac:dyDescent="0.4">
      <c r="A12" s="138"/>
      <c r="B12" s="143"/>
      <c r="C12" s="49" t="s">
        <v>23</v>
      </c>
      <c r="D12" s="68" t="str">
        <f>入力シート!I28</f>
        <v>主筋:D13</v>
      </c>
      <c r="E12" s="160" t="str">
        <f>入力シート!I29</f>
        <v>立上り他:D10</v>
      </c>
      <c r="F12" s="161"/>
      <c r="G12" s="50" t="str">
        <f>IF(入力シート!G28="","",入力シート!G28)</f>
        <v>フック有</v>
      </c>
      <c r="H12" s="40"/>
    </row>
    <row r="13" spans="1:8" s="6" customFormat="1" ht="32.1" customHeight="1" x14ac:dyDescent="0.4">
      <c r="A13" s="138"/>
      <c r="B13" s="141" t="s">
        <v>24</v>
      </c>
      <c r="C13" s="46" t="s">
        <v>25</v>
      </c>
      <c r="D13" s="149" t="str">
        <f>入力シート!I30</f>
        <v>令93条ただし書きの規定により掘削目視</v>
      </c>
      <c r="E13" s="150"/>
      <c r="F13" s="151"/>
      <c r="G13" s="47" t="str">
        <f>IF(入力シート!G30="","",入力シート!G30)</f>
        <v/>
      </c>
      <c r="H13" s="40"/>
    </row>
    <row r="14" spans="1:8" s="6" customFormat="1" ht="32.1" customHeight="1" x14ac:dyDescent="0.4">
      <c r="A14" s="138"/>
      <c r="B14" s="142"/>
      <c r="C14" s="49" t="s">
        <v>26</v>
      </c>
      <c r="D14" s="159" t="str">
        <f>入力シート!I31</f>
        <v>該当なし</v>
      </c>
      <c r="E14" s="160"/>
      <c r="F14" s="161"/>
      <c r="G14" s="50" t="str">
        <f>IF(入力シート!G31="","",入力シート!G31)</f>
        <v/>
      </c>
      <c r="H14" s="40"/>
    </row>
    <row r="15" spans="1:8" s="6" customFormat="1" ht="32.1" customHeight="1" x14ac:dyDescent="0.4">
      <c r="A15" s="138"/>
      <c r="B15" s="143" t="s">
        <v>27</v>
      </c>
      <c r="C15" s="46" t="s">
        <v>28</v>
      </c>
      <c r="D15" s="149" t="str">
        <f>入力シート!I32</f>
        <v>構造標準図による</v>
      </c>
      <c r="E15" s="150"/>
      <c r="F15" s="151"/>
      <c r="G15" s="47" t="str">
        <f>IF(入力シート!G32="","",入力シート!G32)</f>
        <v/>
      </c>
      <c r="H15" s="40"/>
    </row>
    <row r="16" spans="1:8" s="6" customFormat="1" ht="32.1" customHeight="1" x14ac:dyDescent="0.4">
      <c r="A16" s="138"/>
      <c r="B16" s="143"/>
      <c r="C16" s="53" t="s">
        <v>29</v>
      </c>
      <c r="D16" s="162" t="str">
        <f>IF(入力シート!F33="",入力シート!E33,入力シート!F33)</f>
        <v>該当なし</v>
      </c>
      <c r="E16" s="163"/>
      <c r="F16" s="164"/>
      <c r="G16" s="54" t="str">
        <f>IF(入力シート!G33="","",入力シート!G33)</f>
        <v/>
      </c>
      <c r="H16" s="40"/>
    </row>
    <row r="17" spans="1:8" s="6" customFormat="1" ht="32.1" customHeight="1" x14ac:dyDescent="0.4">
      <c r="A17" s="158"/>
      <c r="B17" s="144"/>
      <c r="C17" s="49" t="s">
        <v>30</v>
      </c>
      <c r="D17" s="159" t="str">
        <f>IF(入力シート!F34="",入力シート!E34,入力シート!F34)</f>
        <v>該当なし</v>
      </c>
      <c r="E17" s="160"/>
      <c r="F17" s="161"/>
      <c r="G17" s="50" t="str">
        <f>IF(入力シート!G34="","",入力シート!G34)</f>
        <v/>
      </c>
      <c r="H17" s="40"/>
    </row>
    <row r="18" spans="1:8" s="6" customFormat="1" ht="32.1" customHeight="1" x14ac:dyDescent="0.4">
      <c r="A18" s="138" t="s">
        <v>31</v>
      </c>
      <c r="B18" s="45" t="s">
        <v>200</v>
      </c>
      <c r="C18" s="57" t="s">
        <v>33</v>
      </c>
      <c r="D18" s="152" t="str">
        <f>入力シート!I35</f>
        <v>横架材、柱材､筋かい等、その他：無等級材
耐力上の欠点のないこと</v>
      </c>
      <c r="E18" s="153"/>
      <c r="F18" s="154"/>
      <c r="G18" s="58" t="str">
        <f>IF(入力シート!G35="","",入力シート!G35)</f>
        <v/>
      </c>
      <c r="H18" s="40"/>
    </row>
    <row r="19" spans="1:8" s="6" customFormat="1" ht="32.1" customHeight="1" x14ac:dyDescent="0.4">
      <c r="A19" s="139"/>
      <c r="B19" s="141" t="s">
        <v>34</v>
      </c>
      <c r="C19" s="46" t="s">
        <v>35</v>
      </c>
      <c r="D19" s="179" t="str">
        <f>入力シート!I36</f>
        <v>土台105×105（ヒノキ、無等級材）を設ける</v>
      </c>
      <c r="E19" s="180"/>
      <c r="F19" s="181"/>
      <c r="G19" s="47" t="str">
        <f>IF(入力シート!G36="","",入力シート!G36)</f>
        <v/>
      </c>
      <c r="H19" s="40"/>
    </row>
    <row r="20" spans="1:8" s="6" customFormat="1" ht="32.1" customHeight="1" x14ac:dyDescent="0.4">
      <c r="A20" s="139"/>
      <c r="B20" s="142"/>
      <c r="C20" s="49" t="s">
        <v>36</v>
      </c>
      <c r="D20" s="179" t="str">
        <f>入力シート!I37</f>
        <v>アンカーボルト（M12) ＋座金(厚)4.5×40角×14φにより緊結、柱から200以内に設置（設置間隔：2700以内）</v>
      </c>
      <c r="E20" s="180"/>
      <c r="F20" s="181"/>
      <c r="G20" s="58" t="str">
        <f>IF(入力シート!G37="","",入力シート!G37)</f>
        <v>Zマーク表示金物又は同等認定品</v>
      </c>
      <c r="H20" s="40"/>
    </row>
    <row r="21" spans="1:8" s="6" customFormat="1" ht="32.1" customHeight="1" x14ac:dyDescent="0.4">
      <c r="A21" s="139"/>
      <c r="B21" s="145" t="s">
        <v>37</v>
      </c>
      <c r="C21" s="59" t="s">
        <v>38</v>
      </c>
      <c r="D21" s="77" t="str">
        <f>入力シート!I38</f>
        <v>１階　小径：105</v>
      </c>
      <c r="E21" s="185" t="str">
        <f>入力シート!I39</f>
        <v>横架材相互間の垂直距離の最大:2750</v>
      </c>
      <c r="F21" s="186"/>
      <c r="G21" s="189" t="str">
        <f>IF(入力シート!G38="","",入力シート!G38)</f>
        <v/>
      </c>
      <c r="H21" s="40"/>
    </row>
    <row r="22" spans="1:8" s="6" customFormat="1" ht="32.1" customHeight="1" x14ac:dyDescent="0.4">
      <c r="A22" s="139"/>
      <c r="B22" s="143"/>
      <c r="C22" s="60"/>
      <c r="D22" s="170" t="str">
        <f>入力シート!I40</f>
        <v>柱の小径と横架材間内法寸法の比率：1/26.2</v>
      </c>
      <c r="E22" s="171"/>
      <c r="F22" s="172"/>
      <c r="G22" s="147"/>
      <c r="H22" s="40"/>
    </row>
    <row r="23" spans="1:8" s="6" customFormat="1" ht="32.1" customHeight="1" x14ac:dyDescent="0.4">
      <c r="A23" s="139"/>
      <c r="B23" s="143"/>
      <c r="C23" s="60"/>
      <c r="D23" s="81" t="str">
        <f>入力シート!I41</f>
        <v>2階　小径：105</v>
      </c>
      <c r="E23" s="171" t="str">
        <f>入力シート!I42</f>
        <v>横架材相互間の垂直距離の最大:2700</v>
      </c>
      <c r="F23" s="172"/>
      <c r="G23" s="147"/>
      <c r="H23" s="40"/>
    </row>
    <row r="24" spans="1:8" s="6" customFormat="1" ht="32.1" customHeight="1" x14ac:dyDescent="0.4">
      <c r="A24" s="139"/>
      <c r="B24" s="143"/>
      <c r="C24" s="57"/>
      <c r="D24" s="176" t="str">
        <f>入力シート!I43</f>
        <v>柱の小径と横架材間内法寸法の比率：1/25.8</v>
      </c>
      <c r="E24" s="177"/>
      <c r="F24" s="178"/>
      <c r="G24" s="147"/>
      <c r="H24" s="40"/>
    </row>
    <row r="25" spans="1:8" s="6" customFormat="1" ht="32.1" customHeight="1" x14ac:dyDescent="0.4">
      <c r="A25" s="139"/>
      <c r="B25" s="143"/>
      <c r="C25" s="53" t="s">
        <v>39</v>
      </c>
      <c r="D25" s="162" t="str">
        <f>入力シート!I44</f>
        <v>1/3以上欠き取る場合は適切に補強</v>
      </c>
      <c r="E25" s="163"/>
      <c r="F25" s="164"/>
      <c r="G25" s="54" t="str">
        <f>IF(入力シート!G44="","",入力シート!G44)</f>
        <v/>
      </c>
      <c r="H25" s="40"/>
    </row>
    <row r="26" spans="1:8" s="6" customFormat="1" ht="32.1" customHeight="1" x14ac:dyDescent="0.4">
      <c r="A26" s="139"/>
      <c r="B26" s="143"/>
      <c r="C26" s="53" t="s">
        <v>40</v>
      </c>
      <c r="D26" s="162" t="str">
        <f>入力シート!I45</f>
        <v>通し柱、または同等の補強</v>
      </c>
      <c r="E26" s="163"/>
      <c r="F26" s="164"/>
      <c r="G26" s="54" t="str">
        <f>IF(入力シート!G45="","",入力シート!G45)</f>
        <v/>
      </c>
      <c r="H26" s="40"/>
    </row>
    <row r="27" spans="1:8" s="6" customFormat="1" ht="32.1" customHeight="1" x14ac:dyDescent="0.4">
      <c r="A27" s="139"/>
      <c r="B27" s="143"/>
      <c r="C27" s="55" t="s">
        <v>41</v>
      </c>
      <c r="D27" s="78" t="str">
        <f>入力シート!I46</f>
        <v>１階　座屈長さ：2750</v>
      </c>
      <c r="E27" s="187" t="str">
        <f>入力シート!I47</f>
        <v>断面最小二次率半径：1/30.31</v>
      </c>
      <c r="F27" s="188"/>
      <c r="G27" s="147" t="str">
        <f>IF(入力シート!G46="","",入力シート!G46)</f>
        <v>座屈長さ＝横架材相互間内法</v>
      </c>
      <c r="H27" s="40"/>
    </row>
    <row r="28" spans="1:8" s="6" customFormat="1" ht="32.1" customHeight="1" x14ac:dyDescent="0.4">
      <c r="A28" s="139"/>
      <c r="B28" s="143"/>
      <c r="C28" s="60"/>
      <c r="D28" s="173" t="str">
        <f>入力シート!I48</f>
        <v>柱の有効細長比=90.8&lt;150</v>
      </c>
      <c r="E28" s="174"/>
      <c r="F28" s="175"/>
      <c r="G28" s="147"/>
      <c r="H28" s="40"/>
    </row>
    <row r="29" spans="1:8" s="6" customFormat="1" ht="32.1" customHeight="1" x14ac:dyDescent="0.4">
      <c r="A29" s="139"/>
      <c r="B29" s="143"/>
      <c r="C29" s="60"/>
      <c r="D29" s="81" t="str">
        <f>入力シート!I49</f>
        <v>2階　座屈長さ：2700</v>
      </c>
      <c r="E29" s="171" t="str">
        <f>入力シート!I50</f>
        <v>断面最小二次率半径：1/30.31</v>
      </c>
      <c r="F29" s="172"/>
      <c r="G29" s="147"/>
      <c r="H29" s="40"/>
    </row>
    <row r="30" spans="1:8" s="6" customFormat="1" ht="32.1" customHeight="1" x14ac:dyDescent="0.4">
      <c r="A30" s="139"/>
      <c r="B30" s="144"/>
      <c r="C30" s="61"/>
      <c r="D30" s="182" t="str">
        <f>入力シート!I51</f>
        <v>柱の有効細長比=89.1&lt;150</v>
      </c>
      <c r="E30" s="183"/>
      <c r="F30" s="184"/>
      <c r="G30" s="148"/>
      <c r="H30" s="40"/>
    </row>
    <row r="31" spans="1:8" s="6" customFormat="1" ht="32.1" customHeight="1" x14ac:dyDescent="0.4">
      <c r="A31" s="139"/>
      <c r="B31" s="62" t="s">
        <v>42</v>
      </c>
      <c r="C31" s="63" t="s">
        <v>43</v>
      </c>
      <c r="D31" s="152" t="str">
        <f>入力シート!I52</f>
        <v>欠込み：無し</v>
      </c>
      <c r="E31" s="153"/>
      <c r="F31" s="154"/>
      <c r="G31" s="50" t="str">
        <f>IF(入力シート!G52="","",入力シート!G52)</f>
        <v/>
      </c>
      <c r="H31" s="40"/>
    </row>
    <row r="32" spans="1:8" s="6" customFormat="1" ht="32.1" customHeight="1" x14ac:dyDescent="0.4">
      <c r="A32" s="139"/>
      <c r="B32" s="141" t="s">
        <v>44</v>
      </c>
      <c r="C32" s="46" t="s">
        <v>45</v>
      </c>
      <c r="D32" s="149" t="str">
        <f>入力シート!I53</f>
        <v>45×90</v>
      </c>
      <c r="E32" s="150"/>
      <c r="F32" s="151"/>
      <c r="G32" s="47" t="str">
        <f>IF(入力シート!G53="","",入力シート!G53)</f>
        <v/>
      </c>
      <c r="H32" s="40"/>
    </row>
    <row r="33" spans="1:8" s="6" customFormat="1" ht="32.1" customHeight="1" x14ac:dyDescent="0.4">
      <c r="A33" s="139"/>
      <c r="B33" s="146"/>
      <c r="C33" s="155" t="s">
        <v>46</v>
      </c>
      <c r="D33" s="162" t="str">
        <f>入力シート!I54</f>
        <v>原則欠き込み無し
（必要な場合）たすき部補強：両面から短冊金物（S）当て六角ボルト（M12）締め、スクリューくぎ（ZS50）打ち</v>
      </c>
      <c r="E33" s="163"/>
      <c r="F33" s="164"/>
      <c r="G33" s="168" t="str">
        <f>IF(入力シート!G54="","",入力シート!G54)</f>
        <v>Zマーク表示金物又は同等認定品</v>
      </c>
      <c r="H33" s="40"/>
    </row>
    <row r="34" spans="1:8" s="6" customFormat="1" ht="32.1" customHeight="1" x14ac:dyDescent="0.4">
      <c r="A34" s="139"/>
      <c r="B34" s="142"/>
      <c r="C34" s="156"/>
      <c r="D34" s="159"/>
      <c r="E34" s="160"/>
      <c r="F34" s="161"/>
      <c r="G34" s="169"/>
      <c r="H34" s="40"/>
    </row>
    <row r="35" spans="1:8" s="6" customFormat="1" ht="32.1" customHeight="1" x14ac:dyDescent="0.4">
      <c r="A35" s="139"/>
      <c r="B35" s="143" t="s">
        <v>201</v>
      </c>
      <c r="C35" s="46" t="s">
        <v>48</v>
      </c>
      <c r="D35" s="149" t="str">
        <f>入力シート!I55</f>
        <v>主要な梁せい：105×105～</v>
      </c>
      <c r="E35" s="150"/>
      <c r="F35" s="151"/>
      <c r="G35" s="47" t="str">
        <f>IF(入力シート!G55="","",入力シート!G55)</f>
        <v/>
      </c>
      <c r="H35" s="40"/>
    </row>
    <row r="36" spans="1:8" s="6" customFormat="1" ht="32.1" customHeight="1" x14ac:dyDescent="0.4">
      <c r="A36" s="139"/>
      <c r="B36" s="143"/>
      <c r="C36" s="155" t="s">
        <v>49</v>
      </c>
      <c r="D36" s="162" t="str">
        <f>入力シート!I56</f>
        <v>床組：構造用合板(厚)24
小屋ばり組：火打ちばり、振れ止め：設置</v>
      </c>
      <c r="E36" s="163"/>
      <c r="F36" s="164"/>
      <c r="G36" s="147" t="str">
        <f>IF(入力シート!G56="","",入力シート!G56)</f>
        <v/>
      </c>
      <c r="H36" s="40"/>
    </row>
    <row r="37" spans="1:8" s="6" customFormat="1" ht="32.1" customHeight="1" x14ac:dyDescent="0.4">
      <c r="A37" s="139"/>
      <c r="B37" s="143"/>
      <c r="C37" s="155"/>
      <c r="D37" s="162"/>
      <c r="E37" s="163"/>
      <c r="F37" s="164"/>
      <c r="G37" s="147"/>
      <c r="H37" s="40"/>
    </row>
    <row r="38" spans="1:8" s="6" customFormat="1" ht="32.1" customHeight="1" x14ac:dyDescent="0.4">
      <c r="A38" s="139"/>
      <c r="B38" s="144"/>
      <c r="C38" s="49" t="s">
        <v>50</v>
      </c>
      <c r="D38" s="159" t="str">
        <f>入力シート!I57</f>
        <v>筋かい(45×90シングル、ダブル)、配置は壁量平面図による</v>
      </c>
      <c r="E38" s="160"/>
      <c r="F38" s="161"/>
      <c r="G38" s="50" t="str">
        <f>IF(入力シート!G57="","",入力シート!G57)</f>
        <v/>
      </c>
      <c r="H38" s="40"/>
    </row>
    <row r="39" spans="1:8" s="6" customFormat="1" ht="32.1" customHeight="1" x14ac:dyDescent="0.4">
      <c r="A39" s="139"/>
      <c r="B39" s="141" t="s">
        <v>51</v>
      </c>
      <c r="C39" s="46" t="s">
        <v>52</v>
      </c>
      <c r="D39" s="149" t="str">
        <f>入力シート!I58</f>
        <v>緊結方法：筋かいプレート（BP2等）</v>
      </c>
      <c r="E39" s="150"/>
      <c r="F39" s="151"/>
      <c r="G39" s="47" t="str">
        <f>IF(入力シート!G58="","",入力シート!G58)</f>
        <v>Zマーク表示金物又は同等認定品</v>
      </c>
      <c r="H39" s="40"/>
    </row>
    <row r="40" spans="1:8" s="6" customFormat="1" ht="32.1" customHeight="1" x14ac:dyDescent="0.4">
      <c r="A40" s="139"/>
      <c r="B40" s="146"/>
      <c r="C40" s="53" t="s">
        <v>53</v>
      </c>
      <c r="D40" s="162" t="str">
        <f>入力シート!I59</f>
        <v>N値計算による</v>
      </c>
      <c r="E40" s="163"/>
      <c r="F40" s="164"/>
      <c r="G40" s="54" t="str">
        <f>IF(入力シート!G59="","",入力シート!G59)</f>
        <v>Ｎ値計算書</v>
      </c>
      <c r="H40" s="40"/>
    </row>
    <row r="41" spans="1:8" s="6" customFormat="1" ht="32.1" customHeight="1" x14ac:dyDescent="0.4">
      <c r="A41" s="139"/>
      <c r="B41" s="146"/>
      <c r="C41" s="53" t="s">
        <v>54</v>
      </c>
      <c r="D41" s="162" t="str">
        <f>入力シート!I60</f>
        <v>かど金物（CP-L)等</v>
      </c>
      <c r="E41" s="163"/>
      <c r="F41" s="164"/>
      <c r="G41" s="54" t="str">
        <f>IF(入力シート!G60="","",入力シート!G60)</f>
        <v>Zマーク表示金物又は同等認定品</v>
      </c>
      <c r="H41" s="40"/>
    </row>
    <row r="42" spans="1:8" s="6" customFormat="1" ht="32.1" customHeight="1" x14ac:dyDescent="0.4">
      <c r="A42" s="139"/>
      <c r="B42" s="146"/>
      <c r="C42" s="155" t="s">
        <v>55</v>
      </c>
      <c r="D42" s="162" t="str">
        <f>入力シート!I61</f>
        <v>耐風性向上のための接合部仕様
たるき-軒桁接合：ひねり金物ST-15
たるき-もや接合：鉄丸くぎ2-N75　2本斜め打ち
小屋束-小屋ばり・小屋束-もや接合：かすがいC120両面打ち</v>
      </c>
      <c r="E42" s="163"/>
      <c r="F42" s="164"/>
      <c r="G42" s="147" t="str">
        <f>IF(入力シート!G61="","",入力シート!G61)</f>
        <v>平12建告第1460号
基準風速：34m/s、
樹種：J3(スギ)
Zマーク表示金物又は同等認定品</v>
      </c>
      <c r="H42" s="40"/>
    </row>
    <row r="43" spans="1:8" s="6" customFormat="1" ht="32.1" customHeight="1" x14ac:dyDescent="0.4">
      <c r="A43" s="139"/>
      <c r="B43" s="142"/>
      <c r="C43" s="156"/>
      <c r="D43" s="159"/>
      <c r="E43" s="160"/>
      <c r="F43" s="161"/>
      <c r="G43" s="148"/>
      <c r="H43" s="40"/>
    </row>
    <row r="44" spans="1:8" s="6" customFormat="1" ht="32.1" customHeight="1" x14ac:dyDescent="0.4">
      <c r="A44" s="139"/>
      <c r="B44" s="141" t="s">
        <v>202</v>
      </c>
      <c r="C44" s="46" t="s">
        <v>57</v>
      </c>
      <c r="D44" s="149" t="str">
        <f>入力シート!I62</f>
        <v>該当なし</v>
      </c>
      <c r="E44" s="150"/>
      <c r="F44" s="151"/>
      <c r="G44" s="47" t="str">
        <f>IF(入力シート!G62="","",入力シート!G62)</f>
        <v/>
      </c>
      <c r="H44" s="40"/>
    </row>
    <row r="45" spans="1:8" s="6" customFormat="1" ht="32.1" customHeight="1" x14ac:dyDescent="0.4">
      <c r="A45" s="140"/>
      <c r="B45" s="142"/>
      <c r="C45" s="49" t="s">
        <v>58</v>
      </c>
      <c r="D45" s="159" t="str">
        <f>入力シート!I63</f>
        <v>地面から1mの範囲で防腐・防蟻処理</v>
      </c>
      <c r="E45" s="160"/>
      <c r="F45" s="161"/>
      <c r="G45" s="50" t="str">
        <f>IF(入力シート!G63="","",入力シート!G63)</f>
        <v/>
      </c>
      <c r="H45" s="40"/>
    </row>
    <row r="46" spans="1:8" s="6" customFormat="1" ht="32.1" customHeight="1" x14ac:dyDescent="0.4">
      <c r="A46" s="157" t="s">
        <v>59</v>
      </c>
      <c r="B46" s="190" t="s">
        <v>60</v>
      </c>
      <c r="C46" s="45" t="s">
        <v>61</v>
      </c>
      <c r="D46" s="193" t="str">
        <f>入力シート!I64</f>
        <v>控え壁なし</v>
      </c>
      <c r="E46" s="193"/>
      <c r="F46" s="193"/>
      <c r="G46" s="47" t="str">
        <f>IF(入力シート!G64="","",入力シート!G64)</f>
        <v/>
      </c>
      <c r="H46" s="40"/>
    </row>
    <row r="47" spans="1:8" ht="32.1" customHeight="1" x14ac:dyDescent="0.4">
      <c r="A47" s="138"/>
      <c r="B47" s="191"/>
      <c r="C47" s="117" t="s">
        <v>62</v>
      </c>
      <c r="D47" s="155" t="str">
        <f>入力シート!I65</f>
        <v>建築用コンクリートブロックC種</v>
      </c>
      <c r="E47" s="155"/>
      <c r="F47" s="155"/>
      <c r="G47" s="54" t="str">
        <f>IF(入力シート!G65="","",入力シート!G65)</f>
        <v/>
      </c>
    </row>
    <row r="48" spans="1:8" ht="32.1" customHeight="1" x14ac:dyDescent="0.4">
      <c r="A48" s="138"/>
      <c r="B48" s="191"/>
      <c r="C48" s="117" t="s">
        <v>63</v>
      </c>
      <c r="D48" s="155">
        <f>入力シート!I66</f>
        <v>150</v>
      </c>
      <c r="E48" s="155"/>
      <c r="F48" s="155"/>
      <c r="G48" s="54" t="str">
        <f>IF(入力シート!G66="","",入力シート!G66)</f>
        <v/>
      </c>
    </row>
    <row r="49" spans="1:9" ht="32.1" customHeight="1" x14ac:dyDescent="0.4">
      <c r="A49" s="138"/>
      <c r="B49" s="191"/>
      <c r="C49" s="117" t="s">
        <v>64</v>
      </c>
      <c r="D49" s="155" t="str">
        <f>入力シート!I67</f>
        <v xml:space="preserve">壁内部　縦横に80cm間隔にD10配置
横筋：壁頂・基礎補強筋、縦筋：壁端部、隅角部　D10 </v>
      </c>
      <c r="E49" s="155"/>
      <c r="F49" s="155"/>
      <c r="G49" s="54" t="str">
        <f>IF(入力シート!G67="","",入力シート!G67)</f>
        <v/>
      </c>
      <c r="H49" s="41"/>
      <c r="I49" s="5"/>
    </row>
    <row r="50" spans="1:9" ht="32.1" customHeight="1" x14ac:dyDescent="0.4">
      <c r="A50" s="158"/>
      <c r="B50" s="192"/>
      <c r="C50" s="48" t="s">
        <v>65</v>
      </c>
      <c r="D50" s="156" t="str">
        <f>入力シート!I68</f>
        <v>端部はかぎ状に折り曲げ、交差する鉄筋にかぎ掛け</v>
      </c>
      <c r="E50" s="156"/>
      <c r="F50" s="156"/>
      <c r="G50" s="50" t="str">
        <f>IF(入力シート!G68="","",入力シート!G68)</f>
        <v/>
      </c>
    </row>
    <row r="51" spans="1:9" ht="32.1" customHeight="1" x14ac:dyDescent="0.4">
      <c r="A51" s="121"/>
      <c r="B51" s="118"/>
      <c r="C51" s="118"/>
      <c r="D51" s="118"/>
      <c r="E51" s="118"/>
      <c r="F51" s="118"/>
      <c r="G51" s="118"/>
    </row>
    <row r="52" spans="1:9" ht="32.1" customHeight="1" x14ac:dyDescent="0.4">
      <c r="B52" s="122" t="s">
        <v>205</v>
      </c>
      <c r="C52" s="133" t="str">
        <f>入力シート!F4</f>
        <v>●●新築工事</v>
      </c>
      <c r="D52" s="134"/>
      <c r="E52" s="135"/>
      <c r="F52" s="136" t="str">
        <f>入力シート!E10&amp;"第"&amp;入力シート!F11&amp;"号"</f>
        <v>二級建築士第222222号</v>
      </c>
      <c r="G52" s="136"/>
    </row>
    <row r="53" spans="1:9" ht="32.1" customHeight="1" x14ac:dyDescent="0.4">
      <c r="B53" s="122" t="s">
        <v>212</v>
      </c>
      <c r="C53" s="137" t="s">
        <v>238</v>
      </c>
      <c r="D53" s="137"/>
      <c r="E53" s="137"/>
      <c r="F53" s="136" t="str">
        <f>入力シート!F12</f>
        <v>○○　◆◆</v>
      </c>
      <c r="G53" s="136"/>
    </row>
    <row r="54" spans="1:9" ht="32.1" customHeight="1" x14ac:dyDescent="0.4"/>
    <row r="55" spans="1:9" ht="20.100000000000001" customHeight="1" x14ac:dyDescent="0.4"/>
    <row r="56" spans="1:9" ht="20.100000000000001" customHeight="1" x14ac:dyDescent="0.4"/>
    <row r="57" spans="1:9" ht="20.100000000000001" customHeight="1" x14ac:dyDescent="0.4"/>
    <row r="58" spans="1:9" ht="20.100000000000001" customHeight="1" x14ac:dyDescent="0.4"/>
    <row r="59" spans="1:9" ht="20.100000000000001" customHeight="1" x14ac:dyDescent="0.4"/>
    <row r="60" spans="1:9" ht="20.100000000000001" customHeight="1" x14ac:dyDescent="0.4"/>
  </sheetData>
  <sheetProtection sheet="1" objects="1" scenarios="1"/>
  <mergeCells count="71">
    <mergeCell ref="A46:A50"/>
    <mergeCell ref="B46:B50"/>
    <mergeCell ref="D46:F46"/>
    <mergeCell ref="D47:F47"/>
    <mergeCell ref="D48:F48"/>
    <mergeCell ref="D49:F49"/>
    <mergeCell ref="D50:F50"/>
    <mergeCell ref="C3:F3"/>
    <mergeCell ref="G33:G34"/>
    <mergeCell ref="D25:F25"/>
    <mergeCell ref="D22:F22"/>
    <mergeCell ref="D26:F26"/>
    <mergeCell ref="D13:F13"/>
    <mergeCell ref="D28:F28"/>
    <mergeCell ref="D24:F24"/>
    <mergeCell ref="D19:F19"/>
    <mergeCell ref="D20:F20"/>
    <mergeCell ref="D30:F30"/>
    <mergeCell ref="E23:F23"/>
    <mergeCell ref="E21:F21"/>
    <mergeCell ref="E27:F27"/>
    <mergeCell ref="E29:F29"/>
    <mergeCell ref="G21:G24"/>
    <mergeCell ref="C36:C37"/>
    <mergeCell ref="G36:G37"/>
    <mergeCell ref="D42:F43"/>
    <mergeCell ref="C42:C43"/>
    <mergeCell ref="B39:B43"/>
    <mergeCell ref="G42:G43"/>
    <mergeCell ref="D45:F45"/>
    <mergeCell ref="D38:F38"/>
    <mergeCell ref="D39:F39"/>
    <mergeCell ref="D40:F40"/>
    <mergeCell ref="D41:F41"/>
    <mergeCell ref="D15:F15"/>
    <mergeCell ref="D16:F16"/>
    <mergeCell ref="D36:F37"/>
    <mergeCell ref="D33:F34"/>
    <mergeCell ref="D35:F35"/>
    <mergeCell ref="A4:A5"/>
    <mergeCell ref="D5:F5"/>
    <mergeCell ref="D4:E4"/>
    <mergeCell ref="D10:F10"/>
    <mergeCell ref="D11:F11"/>
    <mergeCell ref="D6:F6"/>
    <mergeCell ref="D7:F7"/>
    <mergeCell ref="D8:F8"/>
    <mergeCell ref="D9:E9"/>
    <mergeCell ref="A6:A17"/>
    <mergeCell ref="B7:B12"/>
    <mergeCell ref="B13:B14"/>
    <mergeCell ref="B15:B17"/>
    <mergeCell ref="E12:F12"/>
    <mergeCell ref="D17:F17"/>
    <mergeCell ref="D14:F14"/>
    <mergeCell ref="C52:E52"/>
    <mergeCell ref="F52:G52"/>
    <mergeCell ref="F53:G53"/>
    <mergeCell ref="C53:E53"/>
    <mergeCell ref="A18:A45"/>
    <mergeCell ref="B19:B20"/>
    <mergeCell ref="B35:B38"/>
    <mergeCell ref="B44:B45"/>
    <mergeCell ref="B21:B30"/>
    <mergeCell ref="B32:B34"/>
    <mergeCell ref="G27:G30"/>
    <mergeCell ref="D44:F44"/>
    <mergeCell ref="D31:F31"/>
    <mergeCell ref="D32:F32"/>
    <mergeCell ref="D18:F18"/>
    <mergeCell ref="C33:C34"/>
  </mergeCells>
  <phoneticPr fontId="2"/>
  <conditionalFormatting sqref="D4:F50">
    <cfRule type="containsBlanks" dxfId="2" priority="2">
      <formula>LEN(TRIM(D4))=0</formula>
    </cfRule>
  </conditionalFormatting>
  <conditionalFormatting sqref="F52:G52 C52:C53 F53">
    <cfRule type="containsBlanks" dxfId="1" priority="1">
      <formula>LEN(TRIM(C52))=0</formula>
    </cfRule>
  </conditionalFormatting>
  <printOptions verticalCentered="1"/>
  <pageMargins left="1.0236220472440944" right="0.23622047244094491" top="0.27559055118110237" bottom="7.874015748031496E-2" header="0.31496062992125984" footer="0.31496062992125984"/>
  <pageSetup paperSize="9" scale="44" fitToHeight="0" orientation="portrait" r:id="rId1"/>
  <headerFooter scaleWithDoc="0">
    <oddFooter xml:space="preserve">&amp;R&amp;"BIZ UDPゴシック,標準"&amp;6(株)阪確サポート　25.04   </oddFooter>
  </headerFooter>
  <ignoredErrors>
    <ignoredError sqref="G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22CE-9F78-4C2E-BAEC-4949F4BC5F13}">
  <sheetPr>
    <pageSetUpPr fitToPage="1"/>
  </sheetPr>
  <dimension ref="A1:I70"/>
  <sheetViews>
    <sheetView topLeftCell="D1" zoomScale="85" zoomScaleNormal="85" workbookViewId="0">
      <selection activeCell="G21" sqref="G21"/>
    </sheetView>
  </sheetViews>
  <sheetFormatPr defaultRowHeight="13.5" x14ac:dyDescent="0.4"/>
  <cols>
    <col min="1" max="1" width="15.625" style="1" customWidth="1"/>
    <col min="2" max="2" width="26.5" style="1" customWidth="1"/>
    <col min="3" max="3" width="5.125" style="1" bestFit="1" customWidth="1"/>
    <col min="4" max="4" width="43.625" style="1" customWidth="1"/>
    <col min="5" max="5" width="42.875" style="1" bestFit="1" customWidth="1"/>
    <col min="6" max="6" width="42.875" style="1" customWidth="1"/>
    <col min="7" max="7" width="52.625" style="1" customWidth="1"/>
    <col min="8" max="8" width="9" style="1"/>
    <col min="9" max="9" width="68.125" style="65" hidden="1" customWidth="1"/>
    <col min="10" max="16384" width="9" style="1"/>
  </cols>
  <sheetData>
    <row r="1" spans="1:9" ht="30" customHeight="1" x14ac:dyDescent="0.4"/>
    <row r="2" spans="1:9" ht="30" customHeight="1" x14ac:dyDescent="0.4">
      <c r="A2" s="8" t="s">
        <v>172</v>
      </c>
      <c r="B2" s="2"/>
      <c r="C2" s="2"/>
      <c r="D2" s="2"/>
      <c r="E2" s="2"/>
      <c r="F2" s="2"/>
    </row>
    <row r="3" spans="1:9" s="6" customFormat="1" ht="20.100000000000001" customHeight="1" x14ac:dyDescent="0.4">
      <c r="A3" s="4"/>
      <c r="B3" s="5"/>
      <c r="C3" s="5"/>
      <c r="D3" s="5"/>
      <c r="E3" s="11" t="s">
        <v>89</v>
      </c>
      <c r="F3" s="12" t="s">
        <v>88</v>
      </c>
      <c r="I3" s="66"/>
    </row>
    <row r="4" spans="1:9" s="6" customFormat="1" ht="20.100000000000001" customHeight="1" x14ac:dyDescent="0.4">
      <c r="A4" s="196" t="s">
        <v>205</v>
      </c>
      <c r="B4" s="197"/>
      <c r="C4" s="197"/>
      <c r="D4" s="197"/>
      <c r="E4" s="116" t="s">
        <v>206</v>
      </c>
      <c r="F4" s="91" t="s">
        <v>239</v>
      </c>
      <c r="I4" s="67" t="str">
        <f>IF(F4="","",F4)</f>
        <v>●●新築工事</v>
      </c>
    </row>
    <row r="5" spans="1:9" s="6" customFormat="1" ht="20.100000000000001" customHeight="1" x14ac:dyDescent="0.4">
      <c r="A5" s="196" t="s">
        <v>211</v>
      </c>
      <c r="B5" s="197"/>
      <c r="C5" s="197"/>
      <c r="D5" s="197"/>
      <c r="E5" s="116" t="s">
        <v>206</v>
      </c>
      <c r="F5" s="91" t="s">
        <v>213</v>
      </c>
      <c r="I5" s="67" t="str">
        <f>IF(F5="","",F5)</f>
        <v>仕様表</v>
      </c>
    </row>
    <row r="6" spans="1:9" s="6" customFormat="1" ht="20.100000000000001" customHeight="1" x14ac:dyDescent="0.4">
      <c r="A6" s="82"/>
      <c r="B6" s="82"/>
      <c r="C6" s="82"/>
      <c r="D6" s="83"/>
      <c r="E6" s="90"/>
      <c r="F6" s="83"/>
      <c r="I6" s="85"/>
    </row>
    <row r="7" spans="1:9" s="6" customFormat="1" ht="20.100000000000001" customHeight="1" x14ac:dyDescent="0.4">
      <c r="A7" s="82"/>
      <c r="B7" s="82"/>
      <c r="C7" s="82"/>
      <c r="D7" s="83"/>
      <c r="E7" s="11" t="s">
        <v>89</v>
      </c>
      <c r="F7" s="12" t="s">
        <v>88</v>
      </c>
      <c r="I7" s="84"/>
    </row>
    <row r="8" spans="1:9" s="6" customFormat="1" ht="20.100000000000001" customHeight="1" x14ac:dyDescent="0.4">
      <c r="A8" s="199" t="s">
        <v>173</v>
      </c>
      <c r="B8" s="200"/>
      <c r="C8" s="201"/>
      <c r="D8" s="86" t="s">
        <v>169</v>
      </c>
      <c r="E8" s="92" t="s">
        <v>206</v>
      </c>
      <c r="F8" s="93" t="s">
        <v>240</v>
      </c>
      <c r="I8" s="67" t="str">
        <f>IF(F8="","",F8)</f>
        <v>△建築事務所</v>
      </c>
    </row>
    <row r="9" spans="1:9" s="6" customFormat="1" ht="20.100000000000001" customHeight="1" x14ac:dyDescent="0.4">
      <c r="A9" s="202"/>
      <c r="B9" s="203"/>
      <c r="C9" s="204"/>
      <c r="D9" s="87" t="s">
        <v>170</v>
      </c>
      <c r="E9" s="94" t="s">
        <v>206</v>
      </c>
      <c r="F9" s="95">
        <v>111111</v>
      </c>
      <c r="I9" s="67">
        <f t="shared" ref="I9:I12" si="0">IF(F9="","",F9)</f>
        <v>111111</v>
      </c>
    </row>
    <row r="10" spans="1:9" s="6" customFormat="1" ht="20.100000000000001" customHeight="1" x14ac:dyDescent="0.4">
      <c r="A10" s="199" t="s">
        <v>174</v>
      </c>
      <c r="B10" s="200"/>
      <c r="C10" s="201"/>
      <c r="D10" s="88" t="s">
        <v>219</v>
      </c>
      <c r="E10" s="96" t="s">
        <v>242</v>
      </c>
      <c r="F10" s="96"/>
      <c r="I10" s="67" t="str">
        <f t="shared" si="0"/>
        <v/>
      </c>
    </row>
    <row r="11" spans="1:9" s="6" customFormat="1" ht="20.100000000000001" customHeight="1" x14ac:dyDescent="0.4">
      <c r="A11" s="205"/>
      <c r="B11" s="206"/>
      <c r="C11" s="207"/>
      <c r="D11" s="89" t="s">
        <v>168</v>
      </c>
      <c r="E11" s="97" t="s">
        <v>121</v>
      </c>
      <c r="F11" s="98">
        <v>222222</v>
      </c>
      <c r="I11" s="67">
        <f t="shared" si="0"/>
        <v>222222</v>
      </c>
    </row>
    <row r="12" spans="1:9" s="6" customFormat="1" ht="20.100000000000001" customHeight="1" x14ac:dyDescent="0.4">
      <c r="A12" s="202"/>
      <c r="B12" s="203"/>
      <c r="C12" s="204"/>
      <c r="D12" s="31" t="s">
        <v>171</v>
      </c>
      <c r="E12" s="94" t="s">
        <v>206</v>
      </c>
      <c r="F12" s="95" t="s">
        <v>241</v>
      </c>
      <c r="I12" s="67" t="str">
        <f t="shared" si="0"/>
        <v>○○　◆◆</v>
      </c>
    </row>
    <row r="13" spans="1:9" s="6" customFormat="1" ht="20.100000000000001" customHeight="1" x14ac:dyDescent="0.4">
      <c r="A13" s="119"/>
      <c r="B13" s="120"/>
      <c r="C13" s="120"/>
      <c r="D13" s="123"/>
      <c r="E13" s="124"/>
      <c r="F13" s="124"/>
      <c r="I13" s="66"/>
    </row>
    <row r="14" spans="1:9" s="6" customFormat="1" ht="20.100000000000001" customHeight="1" x14ac:dyDescent="0.4">
      <c r="A14" s="9"/>
      <c r="B14" s="4"/>
      <c r="C14" s="4"/>
      <c r="D14" s="4"/>
      <c r="E14" s="4"/>
      <c r="F14" s="4"/>
      <c r="I14" s="66"/>
    </row>
    <row r="15" spans="1:9" s="6" customFormat="1" ht="20.100000000000001" customHeight="1" x14ac:dyDescent="0.4">
      <c r="A15" s="9"/>
      <c r="B15" s="4"/>
      <c r="C15" s="4"/>
      <c r="D15" s="4"/>
      <c r="E15" s="115" t="s">
        <v>217</v>
      </c>
      <c r="F15" s="115"/>
      <c r="I15" s="66"/>
    </row>
    <row r="16" spans="1:9" s="6" customFormat="1" ht="20.100000000000001" customHeight="1" x14ac:dyDescent="0.4">
      <c r="A16" s="221" t="s">
        <v>165</v>
      </c>
      <c r="B16" s="223" t="s">
        <v>166</v>
      </c>
      <c r="C16" s="198" t="s">
        <v>167</v>
      </c>
      <c r="D16" s="223" t="s">
        <v>175</v>
      </c>
      <c r="E16" s="225"/>
      <c r="F16" s="226"/>
      <c r="G16" s="16" t="s">
        <v>180</v>
      </c>
      <c r="I16" s="66"/>
    </row>
    <row r="17" spans="1:9" s="6" customFormat="1" ht="20.100000000000001" customHeight="1" x14ac:dyDescent="0.4">
      <c r="A17" s="222"/>
      <c r="B17" s="224"/>
      <c r="C17" s="198"/>
      <c r="D17" s="15"/>
      <c r="E17" s="11" t="s">
        <v>89</v>
      </c>
      <c r="F17" s="14" t="s">
        <v>88</v>
      </c>
      <c r="G17" s="12" t="s">
        <v>88</v>
      </c>
      <c r="I17" s="66"/>
    </row>
    <row r="18" spans="1:9" s="6" customFormat="1" ht="24.95" customHeight="1" x14ac:dyDescent="0.4">
      <c r="A18" s="194" t="s">
        <v>6</v>
      </c>
      <c r="B18" s="227" t="s">
        <v>7</v>
      </c>
      <c r="C18" s="27">
        <v>1</v>
      </c>
      <c r="D18" s="28" t="s">
        <v>93</v>
      </c>
      <c r="E18" s="99">
        <v>21</v>
      </c>
      <c r="F18" s="100"/>
      <c r="G18" s="130"/>
      <c r="I18" s="67" t="str">
        <f>IF(AND(E18="",F18=""),"",IF(AND(E18&lt;&gt;"",F18=""),"設計基準強度Fc:"&amp;E18&amp;"N/㎟以上",IF(F18&lt;&gt;"","設計基準強度Fc:"&amp;F18&amp;"N/㎟以上")))</f>
        <v>設計基準強度Fc:21N/㎟以上</v>
      </c>
    </row>
    <row r="19" spans="1:9" s="6" customFormat="1" ht="24.95" customHeight="1" x14ac:dyDescent="0.4">
      <c r="A19" s="194"/>
      <c r="B19" s="228"/>
      <c r="C19" s="29">
        <v>2</v>
      </c>
      <c r="D19" s="30" t="s">
        <v>94</v>
      </c>
      <c r="E19" s="101">
        <v>18</v>
      </c>
      <c r="F19" s="102"/>
      <c r="G19" s="131"/>
      <c r="I19" s="67" t="str">
        <f>IF(AND(E19="",F19=""),"",IF(AND(E19&lt;&gt;"",F19=""),"スランプ:"&amp;E19&amp;"cm以下",IF(F19&lt;&gt;"","スランプ:"&amp;F19&amp;"cm以下")))</f>
        <v>スランプ:18cm以下</v>
      </c>
    </row>
    <row r="20" spans="1:9" s="6" customFormat="1" ht="24.95" customHeight="1" x14ac:dyDescent="0.4">
      <c r="A20" s="194"/>
      <c r="B20" s="31" t="s">
        <v>9</v>
      </c>
      <c r="C20" s="31">
        <v>3</v>
      </c>
      <c r="D20" s="32" t="s">
        <v>91</v>
      </c>
      <c r="E20" s="103" t="s">
        <v>214</v>
      </c>
      <c r="F20" s="104"/>
      <c r="G20" s="105"/>
      <c r="I20" s="67" t="str">
        <f>IF(AND(E20="",F20=""),"",IF(AND(E20&lt;&gt;"",F20=""),E20,IF(F20&lt;&gt;"",F20)))</f>
        <v>SD295</v>
      </c>
    </row>
    <row r="21" spans="1:9" s="6" customFormat="1" ht="24.95" customHeight="1" x14ac:dyDescent="0.4">
      <c r="A21" s="194" t="s">
        <v>14</v>
      </c>
      <c r="B21" s="10" t="s">
        <v>15</v>
      </c>
      <c r="C21" s="10">
        <v>6</v>
      </c>
      <c r="D21" s="13" t="s">
        <v>16</v>
      </c>
      <c r="E21" s="107" t="s">
        <v>215</v>
      </c>
      <c r="F21" s="108"/>
      <c r="G21" s="109"/>
      <c r="I21" s="67" t="str">
        <f>IF(AND(E21="",F21=""),"",IF(AND(E21&lt;&gt;"",F21=""),E21,IF(F21&lt;&gt;"",F21)))</f>
        <v>腐食、腐朽、摩損のおそれのあるものに腐食等防止の措置</v>
      </c>
    </row>
    <row r="22" spans="1:9" s="6" customFormat="1" ht="24.95" customHeight="1" x14ac:dyDescent="0.4">
      <c r="A22" s="194"/>
      <c r="B22" s="215" t="s">
        <v>17</v>
      </c>
      <c r="C22" s="27">
        <v>7</v>
      </c>
      <c r="D22" s="28" t="s">
        <v>18</v>
      </c>
      <c r="E22" s="99" t="s">
        <v>243</v>
      </c>
      <c r="F22" s="100"/>
      <c r="G22" s="106"/>
      <c r="I22" s="67" t="str">
        <f>IF(AND(E22="",F22=""),"",IF(AND(E22&lt;&gt;"",F22=""),E22,IF(F22&lt;&gt;"",F22)))</f>
        <v>砂質地盤</v>
      </c>
    </row>
    <row r="23" spans="1:9" s="6" customFormat="1" ht="24.95" customHeight="1" x14ac:dyDescent="0.4">
      <c r="A23" s="194"/>
      <c r="B23" s="216"/>
      <c r="C23" s="29">
        <v>8</v>
      </c>
      <c r="D23" s="30" t="s">
        <v>19</v>
      </c>
      <c r="E23" s="101" t="s">
        <v>216</v>
      </c>
      <c r="F23" s="102"/>
      <c r="G23" s="110"/>
      <c r="I23" s="67" t="str">
        <f>IF(AND(E23="",F23=""),"",IF(AND(E23&lt;&gt;"",F23=""),E23,IF(F23&lt;&gt;"",F23)))</f>
        <v>べた基礎</v>
      </c>
    </row>
    <row r="24" spans="1:9" s="6" customFormat="1" ht="24.95" customHeight="1" x14ac:dyDescent="0.4">
      <c r="A24" s="194"/>
      <c r="B24" s="216"/>
      <c r="C24" s="213">
        <v>9</v>
      </c>
      <c r="D24" s="30" t="s">
        <v>95</v>
      </c>
      <c r="E24" s="101">
        <v>100</v>
      </c>
      <c r="F24" s="102"/>
      <c r="G24" s="208"/>
      <c r="I24" s="67" t="str">
        <f>IF(AND(E24="",F24=""),"",IF(AND(E24&lt;&gt;"",F24=""),"地盤面からの深さ:GL-"&amp;E24,IF(F24&lt;&gt;"","地盤面からの深さ:GL-"&amp;F24)))</f>
        <v>地盤面からの深さ:GL-100</v>
      </c>
    </row>
    <row r="25" spans="1:9" s="6" customFormat="1" ht="24.95" customHeight="1" x14ac:dyDescent="0.4">
      <c r="A25" s="194"/>
      <c r="B25" s="216"/>
      <c r="C25" s="213"/>
      <c r="D25" s="30" t="s">
        <v>96</v>
      </c>
      <c r="E25" s="101">
        <v>300</v>
      </c>
      <c r="F25" s="102"/>
      <c r="G25" s="208"/>
      <c r="I25" s="67" t="str">
        <f>IF(AND(E25="",F25=""),"",IF(AND(E25&lt;&gt;"",F25=""),"根入れ:GL-"&amp;E25,IF(F25&lt;&gt;"","根入れ:GL-"&amp;F25)))</f>
        <v>根入れ:GL-300</v>
      </c>
    </row>
    <row r="26" spans="1:9" s="6" customFormat="1" ht="24.95" customHeight="1" x14ac:dyDescent="0.4">
      <c r="A26" s="194"/>
      <c r="B26" s="216"/>
      <c r="C26" s="29">
        <v>10</v>
      </c>
      <c r="D26" s="30" t="s">
        <v>21</v>
      </c>
      <c r="E26" s="101">
        <v>30</v>
      </c>
      <c r="F26" s="102"/>
      <c r="G26" s="110"/>
      <c r="I26" s="67" t="str">
        <f>IF(AND(E26="",F26=""),"",IF(AND(E26&lt;&gt;"",F26=""),"地盤の許容応力度:"&amp;E26&amp;"kN/㎡",IF(F26&lt;&gt;"","地盤の許容応力度:"&amp;F26&amp;"kN/㎡")))</f>
        <v>地盤の許容応力度:30kN/㎡</v>
      </c>
    </row>
    <row r="27" spans="1:9" s="6" customFormat="1" ht="24.95" customHeight="1" x14ac:dyDescent="0.4">
      <c r="A27" s="194"/>
      <c r="B27" s="216"/>
      <c r="C27" s="29">
        <v>11</v>
      </c>
      <c r="D27" s="30" t="s">
        <v>22</v>
      </c>
      <c r="E27" s="101" t="s">
        <v>97</v>
      </c>
      <c r="F27" s="102"/>
      <c r="G27" s="110"/>
      <c r="I27" s="67" t="str">
        <f>IF(AND(E27="",F27=""),"",IF(AND(E27&lt;&gt;"",F27=""),E27,IF(F27&lt;&gt;"",F27)))</f>
        <v>対象外（木ぐい無し）</v>
      </c>
    </row>
    <row r="28" spans="1:9" s="6" customFormat="1" ht="24.95" customHeight="1" x14ac:dyDescent="0.4">
      <c r="A28" s="194"/>
      <c r="B28" s="216"/>
      <c r="C28" s="213">
        <v>12</v>
      </c>
      <c r="D28" s="30" t="s">
        <v>98</v>
      </c>
      <c r="E28" s="101" t="s">
        <v>222</v>
      </c>
      <c r="F28" s="102"/>
      <c r="G28" s="208" t="s">
        <v>183</v>
      </c>
      <c r="I28" s="67" t="str">
        <f>IF(AND(E28="",F28=""),"",IF(AND(E28&lt;&gt;"",F28=""),"主筋:"&amp;E28,IF(F28&lt;&gt;"","主筋:"&amp;F28)))</f>
        <v>主筋:D13</v>
      </c>
    </row>
    <row r="29" spans="1:9" s="6" customFormat="1" ht="24.95" customHeight="1" x14ac:dyDescent="0.4">
      <c r="A29" s="194"/>
      <c r="B29" s="217"/>
      <c r="C29" s="214"/>
      <c r="D29" s="32" t="s">
        <v>99</v>
      </c>
      <c r="E29" s="103" t="s">
        <v>224</v>
      </c>
      <c r="F29" s="104"/>
      <c r="G29" s="209"/>
      <c r="I29" s="67" t="str">
        <f>IF(AND(E29="",F29=""),"",IF(AND(E29&lt;&gt;"",F29=""),"立上り他:"&amp;E29,IF(F29&lt;&gt;"","立上り他:"&amp;F29)))</f>
        <v>立上り他:D10</v>
      </c>
    </row>
    <row r="30" spans="1:9" s="6" customFormat="1" ht="24.95" customHeight="1" x14ac:dyDescent="0.4">
      <c r="A30" s="194"/>
      <c r="B30" s="195" t="s">
        <v>24</v>
      </c>
      <c r="C30" s="27">
        <v>13</v>
      </c>
      <c r="D30" s="28" t="s">
        <v>25</v>
      </c>
      <c r="E30" s="99" t="s">
        <v>226</v>
      </c>
      <c r="F30" s="100"/>
      <c r="G30" s="106"/>
      <c r="I30" s="67" t="str">
        <f>IF(AND(E30="",F30=""),"",IF(AND(E30&lt;&gt;"",F30=""),E30,IF(F30&lt;&gt;"",F30)))</f>
        <v>令93条ただし書きの規定により掘削目視</v>
      </c>
    </row>
    <row r="31" spans="1:9" s="6" customFormat="1" ht="24.95" customHeight="1" x14ac:dyDescent="0.4">
      <c r="A31" s="194"/>
      <c r="B31" s="195"/>
      <c r="C31" s="31">
        <v>14</v>
      </c>
      <c r="D31" s="32" t="s">
        <v>26</v>
      </c>
      <c r="E31" s="103" t="s">
        <v>103</v>
      </c>
      <c r="F31" s="104"/>
      <c r="G31" s="105"/>
      <c r="I31" s="67" t="str">
        <f>IF(AND(E31="",F31=""),"",IF(AND(E31&lt;&gt;"",F31=""),E31,IF(F31&lt;&gt;"",F31)))</f>
        <v>該当なし</v>
      </c>
    </row>
    <row r="32" spans="1:9" s="6" customFormat="1" ht="24.95" customHeight="1" x14ac:dyDescent="0.4">
      <c r="A32" s="194"/>
      <c r="B32" s="195" t="s">
        <v>27</v>
      </c>
      <c r="C32" s="27">
        <v>15</v>
      </c>
      <c r="D32" s="28" t="s">
        <v>28</v>
      </c>
      <c r="E32" s="99" t="s">
        <v>227</v>
      </c>
      <c r="F32" s="100"/>
      <c r="G32" s="106"/>
      <c r="I32" s="67" t="str">
        <f>IF(AND(E32="",F32=""),"",IF(AND(E32&lt;&gt;"",F32=""),E32,IF(F32&lt;&gt;"",F32)))</f>
        <v>構造標準図による</v>
      </c>
    </row>
    <row r="33" spans="1:9" s="6" customFormat="1" ht="24.95" customHeight="1" x14ac:dyDescent="0.4">
      <c r="A33" s="194"/>
      <c r="B33" s="195"/>
      <c r="C33" s="29">
        <v>16</v>
      </c>
      <c r="D33" s="30" t="s">
        <v>29</v>
      </c>
      <c r="E33" s="101" t="s">
        <v>103</v>
      </c>
      <c r="F33" s="102"/>
      <c r="G33" s="110"/>
      <c r="I33" s="67" t="str">
        <f t="shared" ref="I33:I37" si="1">IF(AND(E33="",F33=""),"",IF(AND(E33&lt;&gt;"",F33=""),E33,IF(F33&lt;&gt;"",F33)))</f>
        <v>該当なし</v>
      </c>
    </row>
    <row r="34" spans="1:9" s="6" customFormat="1" ht="24.95" customHeight="1" x14ac:dyDescent="0.4">
      <c r="A34" s="194"/>
      <c r="B34" s="195"/>
      <c r="C34" s="31">
        <v>17</v>
      </c>
      <c r="D34" s="32" t="s">
        <v>30</v>
      </c>
      <c r="E34" s="103" t="s">
        <v>103</v>
      </c>
      <c r="F34" s="104"/>
      <c r="G34" s="105"/>
      <c r="I34" s="67" t="str">
        <f t="shared" si="1"/>
        <v>該当なし</v>
      </c>
    </row>
    <row r="35" spans="1:9" s="6" customFormat="1" ht="24.95" customHeight="1" x14ac:dyDescent="0.4">
      <c r="A35" s="194" t="s">
        <v>31</v>
      </c>
      <c r="B35" s="10" t="s">
        <v>32</v>
      </c>
      <c r="C35" s="10">
        <v>18</v>
      </c>
      <c r="D35" s="13" t="s">
        <v>33</v>
      </c>
      <c r="E35" s="107" t="s">
        <v>109</v>
      </c>
      <c r="F35" s="108"/>
      <c r="G35" s="109"/>
      <c r="I35" s="67" t="str">
        <f t="shared" si="1"/>
        <v>横架材、柱材､筋かい等、その他：無等級材
耐力上の欠点のないこと</v>
      </c>
    </row>
    <row r="36" spans="1:9" s="6" customFormat="1" ht="24.95" customHeight="1" x14ac:dyDescent="0.4">
      <c r="A36" s="198"/>
      <c r="B36" s="195" t="s">
        <v>34</v>
      </c>
      <c r="C36" s="27">
        <v>19</v>
      </c>
      <c r="D36" s="28" t="s">
        <v>35</v>
      </c>
      <c r="E36" s="99" t="s">
        <v>228</v>
      </c>
      <c r="F36" s="100"/>
      <c r="G36" s="106"/>
      <c r="I36" s="67" t="str">
        <f t="shared" si="1"/>
        <v>土台105×105（ヒノキ、無等級材）を設ける</v>
      </c>
    </row>
    <row r="37" spans="1:9" s="6" customFormat="1" ht="24.95" customHeight="1" x14ac:dyDescent="0.4">
      <c r="A37" s="198"/>
      <c r="B37" s="195"/>
      <c r="C37" s="31">
        <v>20</v>
      </c>
      <c r="D37" s="32" t="s">
        <v>36</v>
      </c>
      <c r="E37" s="103" t="s">
        <v>114</v>
      </c>
      <c r="F37" s="104"/>
      <c r="G37" s="105" t="s">
        <v>184</v>
      </c>
      <c r="I37" s="67" t="str">
        <f t="shared" si="1"/>
        <v>アンカーボルト（M12) ＋座金(厚)4.5×40角×14φにより緊結、柱から200以内に設置（設置間隔：2700以内）</v>
      </c>
    </row>
    <row r="38" spans="1:9" s="6" customFormat="1" ht="24.95" customHeight="1" x14ac:dyDescent="0.4">
      <c r="A38" s="198"/>
      <c r="B38" s="215" t="s">
        <v>37</v>
      </c>
      <c r="C38" s="218">
        <v>21</v>
      </c>
      <c r="D38" s="28" t="s">
        <v>124</v>
      </c>
      <c r="E38" s="37" t="s">
        <v>121</v>
      </c>
      <c r="F38" s="100">
        <v>105</v>
      </c>
      <c r="G38" s="210"/>
      <c r="I38" s="67" t="str">
        <f>IF(AND(入力シート!E38="右に直接入力",入力シート!F38=""),"","１階　小径："&amp;入力シート!F38)</f>
        <v>１階　小径：105</v>
      </c>
    </row>
    <row r="39" spans="1:9" s="6" customFormat="1" ht="24.95" customHeight="1" x14ac:dyDescent="0.4">
      <c r="A39" s="198"/>
      <c r="B39" s="216"/>
      <c r="C39" s="219"/>
      <c r="D39" s="30" t="s">
        <v>125</v>
      </c>
      <c r="E39" s="38" t="s">
        <v>121</v>
      </c>
      <c r="F39" s="102">
        <v>2750</v>
      </c>
      <c r="G39" s="211"/>
      <c r="I39" s="67" t="str">
        <f>IF(AND(入力シート!E39="右に直接入力",入力シート!F39=""),"","横架材相互間の垂直距離の最大:"&amp;入力シート!F39)</f>
        <v>横架材相互間の垂直距離の最大:2750</v>
      </c>
    </row>
    <row r="40" spans="1:9" s="6" customFormat="1" ht="24.95" customHeight="1" x14ac:dyDescent="0.4">
      <c r="A40" s="198"/>
      <c r="B40" s="216"/>
      <c r="C40" s="219"/>
      <c r="D40" s="30" t="s">
        <v>210</v>
      </c>
      <c r="E40" s="80" t="s">
        <v>208</v>
      </c>
      <c r="F40" s="125" t="str">
        <f>IF(OR(F38="",F39=""),"※柱の小径と横架材間距離を入力して自動計算","1/"&amp;ROUNDUP((入力シート!F39/入力シート!F38),1))</f>
        <v>1/26.2</v>
      </c>
      <c r="G40" s="211"/>
      <c r="I40" s="67" t="str">
        <f>IF(AND(入力シート!E40="自動計算",入力シート!F40="※柱の小径と横架材間距離を入力して自動計算"),"","柱の小径と横架材間内法寸法の比率："&amp;入力シート!F40)</f>
        <v>柱の小径と横架材間内法寸法の比率：1/26.2</v>
      </c>
    </row>
    <row r="41" spans="1:9" s="6" customFormat="1" ht="24.95" customHeight="1" x14ac:dyDescent="0.4">
      <c r="A41" s="198"/>
      <c r="B41" s="216"/>
      <c r="C41" s="219"/>
      <c r="D41" s="30" t="s">
        <v>126</v>
      </c>
      <c r="E41" s="38" t="s">
        <v>121</v>
      </c>
      <c r="F41" s="102">
        <v>105</v>
      </c>
      <c r="G41" s="211"/>
      <c r="I41" s="67" t="str">
        <f>IF(AND(入力シート!E41="右に直接入力",入力シート!F41=""),"","2階　小径："&amp;入力シート!F41)</f>
        <v>2階　小径：105</v>
      </c>
    </row>
    <row r="42" spans="1:9" s="6" customFormat="1" ht="24.95" customHeight="1" x14ac:dyDescent="0.4">
      <c r="A42" s="198"/>
      <c r="B42" s="216"/>
      <c r="C42" s="219"/>
      <c r="D42" s="30" t="s">
        <v>127</v>
      </c>
      <c r="E42" s="38" t="s">
        <v>121</v>
      </c>
      <c r="F42" s="102">
        <v>2700</v>
      </c>
      <c r="G42" s="211"/>
      <c r="I42" s="67" t="str">
        <f>IF(AND(入力シート!E42="右に直接入力",入力シート!F42=""),"","横架材相互間の垂直距離の最大:"&amp;入力シート!F42)</f>
        <v>横架材相互間の垂直距離の最大:2700</v>
      </c>
    </row>
    <row r="43" spans="1:9" s="6" customFormat="1" ht="24.95" customHeight="1" x14ac:dyDescent="0.4">
      <c r="A43" s="198"/>
      <c r="B43" s="216"/>
      <c r="C43" s="220"/>
      <c r="D43" s="30" t="s">
        <v>209</v>
      </c>
      <c r="E43" s="80" t="s">
        <v>208</v>
      </c>
      <c r="F43" s="125" t="str">
        <f>IF(OR(F41="",F42=""),"※柱の小径と横架材間距離を入力して自動計算","1/"&amp;ROUNDUP((入力シート!F42/入力シート!F41),1))</f>
        <v>1/25.8</v>
      </c>
      <c r="G43" s="212"/>
      <c r="I43" s="67" t="str">
        <f>IF(AND(入力シート!E43="自動計算",入力シート!F43="※柱の小径と横架材間距離を入力して自動計算"),"","柱の小径と横架材間内法寸法の比率："&amp;入力シート!F43)</f>
        <v>柱の小径と横架材間内法寸法の比率：1/25.8</v>
      </c>
    </row>
    <row r="44" spans="1:9" s="6" customFormat="1" ht="24.95" customHeight="1" x14ac:dyDescent="0.4">
      <c r="A44" s="198"/>
      <c r="B44" s="216"/>
      <c r="C44" s="29">
        <v>22</v>
      </c>
      <c r="D44" s="30" t="s">
        <v>39</v>
      </c>
      <c r="E44" s="101" t="s">
        <v>118</v>
      </c>
      <c r="F44" s="102"/>
      <c r="G44" s="110"/>
      <c r="I44" s="67" t="str">
        <f t="shared" ref="I44:I45" si="2">IF(AND(E44="",F44=""),"",IF(AND(E44&lt;&gt;"",F44=""),E44,IF(F44&lt;&gt;"",F44)))</f>
        <v>1/3以上欠き取る場合は適切に補強</v>
      </c>
    </row>
    <row r="45" spans="1:9" s="6" customFormat="1" ht="24.95" customHeight="1" x14ac:dyDescent="0.4">
      <c r="A45" s="198"/>
      <c r="B45" s="216"/>
      <c r="C45" s="29">
        <v>23</v>
      </c>
      <c r="D45" s="30" t="s">
        <v>40</v>
      </c>
      <c r="E45" s="101" t="s">
        <v>230</v>
      </c>
      <c r="F45" s="102"/>
      <c r="G45" s="110"/>
      <c r="I45" s="67" t="str">
        <f t="shared" si="2"/>
        <v>通し柱、または同等の補強</v>
      </c>
    </row>
    <row r="46" spans="1:9" s="6" customFormat="1" ht="24.95" customHeight="1" x14ac:dyDescent="0.4">
      <c r="A46" s="198"/>
      <c r="B46" s="216"/>
      <c r="C46" s="213">
        <v>24</v>
      </c>
      <c r="D46" s="30" t="s">
        <v>176</v>
      </c>
      <c r="E46" s="38" t="s">
        <v>129</v>
      </c>
      <c r="F46" s="126">
        <f>IF(F39="","21を入力して自動計算",F39)</f>
        <v>2750</v>
      </c>
      <c r="G46" s="208" t="s">
        <v>185</v>
      </c>
      <c r="I46" s="67" t="str">
        <f>IF(AND(入力シート!E46="自動計算",入力シート!F46="21を入力して自動計算"),"","１階　座屈長さ："&amp;入力シート!F46)</f>
        <v>１階　座屈長さ：2750</v>
      </c>
    </row>
    <row r="47" spans="1:9" s="6" customFormat="1" ht="24.95" customHeight="1" x14ac:dyDescent="0.4">
      <c r="A47" s="198"/>
      <c r="B47" s="216"/>
      <c r="C47" s="213"/>
      <c r="D47" s="30" t="s">
        <v>177</v>
      </c>
      <c r="E47" s="38" t="s">
        <v>129</v>
      </c>
      <c r="F47" s="126">
        <f>IF(OR(F38="",F39=""),"21を入力して自動計算",ROUNDDOWN(F38/SQRT(12),2))</f>
        <v>30.31</v>
      </c>
      <c r="G47" s="208"/>
      <c r="I47" s="67" t="str">
        <f>IF(AND(入力シート!E47="自動計算",入力シート!F47="21を入力して自動計算"),"","断面最小二次率半径：1/"&amp;入力シート!F47)</f>
        <v>断面最小二次率半径：1/30.31</v>
      </c>
    </row>
    <row r="48" spans="1:9" s="6" customFormat="1" ht="24.95" customHeight="1" x14ac:dyDescent="0.4">
      <c r="A48" s="198"/>
      <c r="B48" s="216"/>
      <c r="C48" s="213"/>
      <c r="D48" s="30" t="s">
        <v>178</v>
      </c>
      <c r="E48" s="38" t="s">
        <v>129</v>
      </c>
      <c r="F48" s="126">
        <f>IF(OR(F38="",F39=""),"21を入力して自動計算",ROUNDUP(F46/F47,1))</f>
        <v>90.8</v>
      </c>
      <c r="G48" s="208"/>
      <c r="I48" s="67" t="str">
        <f>IF(AND(入力シート!E48="自動計算",入力シート!F48="21を入力して自動計算"),"","柱の有効細長比="&amp;入力シート!F48&amp;"&lt;150")</f>
        <v>柱の有効細長比=90.8&lt;150</v>
      </c>
    </row>
    <row r="49" spans="1:9" s="6" customFormat="1" ht="24.95" customHeight="1" x14ac:dyDescent="0.4">
      <c r="A49" s="198"/>
      <c r="B49" s="216"/>
      <c r="C49" s="213"/>
      <c r="D49" s="30" t="s">
        <v>122</v>
      </c>
      <c r="E49" s="38" t="s">
        <v>129</v>
      </c>
      <c r="F49" s="126">
        <f>IF(F42="","21を入力して自動計算",F42)</f>
        <v>2700</v>
      </c>
      <c r="G49" s="208"/>
      <c r="I49" s="67" t="str">
        <f>IF(AND(入力シート!E49="自動計算",入力シート!F49="21を入力して自動計算"),"","2階　座屈長さ："&amp;入力シート!F49)</f>
        <v>2階　座屈長さ：2700</v>
      </c>
    </row>
    <row r="50" spans="1:9" s="6" customFormat="1" ht="24.95" customHeight="1" x14ac:dyDescent="0.4">
      <c r="A50" s="198"/>
      <c r="B50" s="216"/>
      <c r="C50" s="213"/>
      <c r="D50" s="30" t="s">
        <v>123</v>
      </c>
      <c r="E50" s="38" t="s">
        <v>129</v>
      </c>
      <c r="F50" s="126">
        <f>IF(OR(F41="",F42=""),"21を入力して自動計算",ROUNDDOWN(F41/SQRT(12),2))</f>
        <v>30.31</v>
      </c>
      <c r="G50" s="208"/>
      <c r="I50" s="67" t="str">
        <f>IF(AND(入力シート!E50="自動計算",入力シート!F50="21を入力して自動計算"),"","断面最小二次率半径：1/"&amp;入力シート!F50)</f>
        <v>断面最小二次率半径：1/30.31</v>
      </c>
    </row>
    <row r="51" spans="1:9" s="6" customFormat="1" ht="24.95" customHeight="1" x14ac:dyDescent="0.4">
      <c r="A51" s="198"/>
      <c r="B51" s="217"/>
      <c r="C51" s="214"/>
      <c r="D51" s="32" t="s">
        <v>128</v>
      </c>
      <c r="E51" s="69" t="s">
        <v>129</v>
      </c>
      <c r="F51" s="127">
        <f>IF(OR(F41="",F42=""),"21を入力して自動計算",ROUNDUP(F49/F50,1))</f>
        <v>89.1</v>
      </c>
      <c r="G51" s="209"/>
      <c r="I51" s="67" t="str">
        <f>IF(AND(入力シート!E51="自動計算",入力シート!F51="21を入力して自動計算"),"","柱の有効細長比="&amp;入力シート!F51&amp;"&lt;150")</f>
        <v>柱の有効細長比=89.1&lt;150</v>
      </c>
    </row>
    <row r="52" spans="1:9" s="6" customFormat="1" ht="24.95" customHeight="1" x14ac:dyDescent="0.4">
      <c r="A52" s="198"/>
      <c r="B52" s="10" t="s">
        <v>42</v>
      </c>
      <c r="C52" s="10">
        <v>25</v>
      </c>
      <c r="D52" s="13" t="s">
        <v>43</v>
      </c>
      <c r="E52" s="107" t="s">
        <v>131</v>
      </c>
      <c r="F52" s="108"/>
      <c r="G52" s="109"/>
      <c r="I52" s="67" t="str">
        <f t="shared" ref="I52:I68" si="3">IF(AND(E52="",F52=""),"",IF(AND(E52&lt;&gt;"",F52=""),E52,IF(F52&lt;&gt;"",F52)))</f>
        <v>欠込み：無し</v>
      </c>
    </row>
    <row r="53" spans="1:9" s="6" customFormat="1" ht="24.95" customHeight="1" x14ac:dyDescent="0.4">
      <c r="A53" s="198"/>
      <c r="B53" s="195" t="s">
        <v>44</v>
      </c>
      <c r="C53" s="27">
        <v>26</v>
      </c>
      <c r="D53" s="28" t="s">
        <v>45</v>
      </c>
      <c r="E53" s="99" t="s">
        <v>132</v>
      </c>
      <c r="F53" s="100"/>
      <c r="G53" s="106"/>
      <c r="I53" s="67" t="str">
        <f t="shared" si="3"/>
        <v>45×90</v>
      </c>
    </row>
    <row r="54" spans="1:9" s="6" customFormat="1" ht="50.1" customHeight="1" x14ac:dyDescent="0.4">
      <c r="A54" s="198"/>
      <c r="B54" s="195"/>
      <c r="C54" s="31">
        <v>27</v>
      </c>
      <c r="D54" s="32" t="s">
        <v>46</v>
      </c>
      <c r="E54" s="103" t="s">
        <v>136</v>
      </c>
      <c r="F54" s="104"/>
      <c r="G54" s="105" t="s">
        <v>184</v>
      </c>
      <c r="I54" s="67" t="str">
        <f t="shared" si="3"/>
        <v>原則欠き込み無し
（必要な場合）たすき部補強：両面から短冊金物（S）当て六角ボルト（M12）締め、スクリューくぎ（ZS50）打ち</v>
      </c>
    </row>
    <row r="55" spans="1:9" s="6" customFormat="1" ht="24.95" customHeight="1" x14ac:dyDescent="0.4">
      <c r="A55" s="198"/>
      <c r="B55" s="195" t="s">
        <v>47</v>
      </c>
      <c r="C55" s="27">
        <v>28</v>
      </c>
      <c r="D55" s="28" t="s">
        <v>48</v>
      </c>
      <c r="E55" s="99" t="s">
        <v>232</v>
      </c>
      <c r="F55" s="100"/>
      <c r="G55" s="106"/>
      <c r="I55" s="67" t="str">
        <f t="shared" si="3"/>
        <v>主要な梁せい：105×105～</v>
      </c>
    </row>
    <row r="56" spans="1:9" s="6" customFormat="1" ht="50.1" customHeight="1" x14ac:dyDescent="0.4">
      <c r="A56" s="198"/>
      <c r="B56" s="195"/>
      <c r="C56" s="29">
        <v>29</v>
      </c>
      <c r="D56" s="30" t="s">
        <v>49</v>
      </c>
      <c r="E56" s="101" t="s">
        <v>233</v>
      </c>
      <c r="F56" s="102"/>
      <c r="G56" s="110"/>
      <c r="I56" s="67" t="str">
        <f t="shared" si="3"/>
        <v>床組：構造用合板(厚)24
小屋ばり組：火打ちばり、振れ止め：設置</v>
      </c>
    </row>
    <row r="57" spans="1:9" s="6" customFormat="1" ht="24.95" customHeight="1" x14ac:dyDescent="0.4">
      <c r="A57" s="198"/>
      <c r="B57" s="195"/>
      <c r="C57" s="31">
        <v>30</v>
      </c>
      <c r="D57" s="32" t="s">
        <v>50</v>
      </c>
      <c r="E57" s="103" t="s">
        <v>203</v>
      </c>
      <c r="F57" s="104"/>
      <c r="G57" s="105"/>
      <c r="I57" s="67" t="str">
        <f t="shared" si="3"/>
        <v>筋かい(45×90シングル、ダブル)、配置は壁量平面図による</v>
      </c>
    </row>
    <row r="58" spans="1:9" s="6" customFormat="1" ht="50.1" customHeight="1" x14ac:dyDescent="0.4">
      <c r="A58" s="198"/>
      <c r="B58" s="195" t="s">
        <v>51</v>
      </c>
      <c r="C58" s="27">
        <v>31</v>
      </c>
      <c r="D58" s="28" t="s">
        <v>52</v>
      </c>
      <c r="E58" s="99" t="s">
        <v>140</v>
      </c>
      <c r="F58" s="100"/>
      <c r="G58" s="106" t="s">
        <v>184</v>
      </c>
      <c r="I58" s="67" t="str">
        <f t="shared" si="3"/>
        <v>緊結方法：筋かいプレート（BP2等）</v>
      </c>
    </row>
    <row r="59" spans="1:9" s="6" customFormat="1" ht="24.95" customHeight="1" x14ac:dyDescent="0.4">
      <c r="A59" s="198"/>
      <c r="B59" s="195"/>
      <c r="C59" s="29">
        <v>32</v>
      </c>
      <c r="D59" s="30" t="s">
        <v>53</v>
      </c>
      <c r="E59" s="101" t="s">
        <v>141</v>
      </c>
      <c r="F59" s="102"/>
      <c r="G59" s="110" t="s">
        <v>186</v>
      </c>
      <c r="I59" s="67" t="str">
        <f t="shared" si="3"/>
        <v>N値計算による</v>
      </c>
    </row>
    <row r="60" spans="1:9" s="6" customFormat="1" ht="24.95" customHeight="1" x14ac:dyDescent="0.4">
      <c r="A60" s="198"/>
      <c r="B60" s="195"/>
      <c r="C60" s="29">
        <v>33</v>
      </c>
      <c r="D60" s="30" t="s">
        <v>54</v>
      </c>
      <c r="E60" s="101" t="s">
        <v>142</v>
      </c>
      <c r="F60" s="102"/>
      <c r="G60" s="110" t="s">
        <v>184</v>
      </c>
      <c r="I60" s="67" t="str">
        <f t="shared" si="3"/>
        <v>かど金物（CP-L)等</v>
      </c>
    </row>
    <row r="61" spans="1:9" s="6" customFormat="1" ht="50.1" customHeight="1" x14ac:dyDescent="0.4">
      <c r="A61" s="198"/>
      <c r="B61" s="195"/>
      <c r="C61" s="31">
        <v>34</v>
      </c>
      <c r="D61" s="32" t="s">
        <v>55</v>
      </c>
      <c r="E61" s="103" t="s">
        <v>143</v>
      </c>
      <c r="F61" s="104"/>
      <c r="G61" s="111" t="s">
        <v>187</v>
      </c>
      <c r="I61" s="67" t="str">
        <f t="shared" si="3"/>
        <v>耐風性向上のための接合部仕様
たるき-軒桁接合：ひねり金物ST-15
たるき-もや接合：鉄丸くぎ2-N75　2本斜め打ち
小屋束-小屋ばり・小屋束-もや接合：かすがいC120両面打ち</v>
      </c>
    </row>
    <row r="62" spans="1:9" s="6" customFormat="1" ht="24.95" customHeight="1" x14ac:dyDescent="0.4">
      <c r="A62" s="198"/>
      <c r="B62" s="195" t="s">
        <v>56</v>
      </c>
      <c r="C62" s="27">
        <v>35</v>
      </c>
      <c r="D62" s="28" t="s">
        <v>57</v>
      </c>
      <c r="E62" s="99" t="s">
        <v>144</v>
      </c>
      <c r="F62" s="100"/>
      <c r="G62" s="106"/>
      <c r="I62" s="67" t="str">
        <f t="shared" si="3"/>
        <v>該当なし</v>
      </c>
    </row>
    <row r="63" spans="1:9" s="6" customFormat="1" ht="24.95" customHeight="1" x14ac:dyDescent="0.4">
      <c r="A63" s="198"/>
      <c r="B63" s="195"/>
      <c r="C63" s="31">
        <v>36</v>
      </c>
      <c r="D63" s="32" t="s">
        <v>58</v>
      </c>
      <c r="E63" s="103" t="s">
        <v>204</v>
      </c>
      <c r="F63" s="104"/>
      <c r="G63" s="105"/>
      <c r="I63" s="67" t="str">
        <f t="shared" si="3"/>
        <v>地面から1mの範囲で防腐・防蟻処理</v>
      </c>
    </row>
    <row r="64" spans="1:9" s="6" customFormat="1" ht="24.95" customHeight="1" x14ac:dyDescent="0.4">
      <c r="A64" s="194" t="s">
        <v>59</v>
      </c>
      <c r="B64" s="195" t="s">
        <v>60</v>
      </c>
      <c r="C64" s="27">
        <v>37</v>
      </c>
      <c r="D64" s="28" t="s">
        <v>61</v>
      </c>
      <c r="E64" s="99" t="s">
        <v>188</v>
      </c>
      <c r="F64" s="112"/>
      <c r="G64" s="106"/>
      <c r="H64" s="1"/>
      <c r="I64" s="67" t="str">
        <f t="shared" si="3"/>
        <v>控え壁なし</v>
      </c>
    </row>
    <row r="65" spans="1:9" s="6" customFormat="1" ht="24.95" customHeight="1" x14ac:dyDescent="0.4">
      <c r="A65" s="194"/>
      <c r="B65" s="195"/>
      <c r="C65" s="29">
        <v>38</v>
      </c>
      <c r="D65" s="30" t="s">
        <v>62</v>
      </c>
      <c r="E65" s="101" t="s">
        <v>146</v>
      </c>
      <c r="F65" s="113"/>
      <c r="G65" s="110"/>
      <c r="H65" s="1"/>
      <c r="I65" s="67" t="str">
        <f t="shared" si="3"/>
        <v>建築用コンクリートブロックC種</v>
      </c>
    </row>
    <row r="66" spans="1:9" ht="24.95" customHeight="1" x14ac:dyDescent="0.4">
      <c r="A66" s="194"/>
      <c r="B66" s="195"/>
      <c r="C66" s="29">
        <v>39</v>
      </c>
      <c r="D66" s="30" t="s">
        <v>63</v>
      </c>
      <c r="E66" s="101">
        <v>150</v>
      </c>
      <c r="F66" s="113"/>
      <c r="G66" s="110"/>
      <c r="I66" s="67">
        <f t="shared" si="3"/>
        <v>150</v>
      </c>
    </row>
    <row r="67" spans="1:9" ht="24.95" customHeight="1" x14ac:dyDescent="0.4">
      <c r="A67" s="194"/>
      <c r="B67" s="195"/>
      <c r="C67" s="29">
        <v>40</v>
      </c>
      <c r="D67" s="30" t="s">
        <v>64</v>
      </c>
      <c r="E67" s="101" t="s">
        <v>147</v>
      </c>
      <c r="F67" s="113"/>
      <c r="G67" s="110"/>
      <c r="I67" s="67" t="str">
        <f t="shared" si="3"/>
        <v xml:space="preserve">壁内部　縦横に80cm間隔にD10配置
横筋：壁頂・基礎補強筋、縦筋：壁端部、隅角部　D10 </v>
      </c>
    </row>
    <row r="68" spans="1:9" ht="24.95" customHeight="1" x14ac:dyDescent="0.4">
      <c r="A68" s="194"/>
      <c r="B68" s="195"/>
      <c r="C68" s="31">
        <v>41</v>
      </c>
      <c r="D68" s="32" t="s">
        <v>65</v>
      </c>
      <c r="E68" s="103" t="s">
        <v>149</v>
      </c>
      <c r="F68" s="114"/>
      <c r="G68" s="105"/>
      <c r="I68" s="67" t="str">
        <f t="shared" si="3"/>
        <v>端部はかぎ状に折り曲げ、交差する鉄筋にかぎ掛け</v>
      </c>
    </row>
    <row r="69" spans="1:9" ht="24.95" customHeight="1" x14ac:dyDescent="0.4"/>
    <row r="70" spans="1:9" ht="24.95" customHeight="1" x14ac:dyDescent="0.4"/>
  </sheetData>
  <sheetProtection sheet="1" selectLockedCells="1"/>
  <mergeCells count="31">
    <mergeCell ref="G28:G29"/>
    <mergeCell ref="G24:G25"/>
    <mergeCell ref="A16:A17"/>
    <mergeCell ref="B16:B17"/>
    <mergeCell ref="C16:C17"/>
    <mergeCell ref="D16:F16"/>
    <mergeCell ref="B18:B19"/>
    <mergeCell ref="C24:C25"/>
    <mergeCell ref="C28:C29"/>
    <mergeCell ref="B22:B29"/>
    <mergeCell ref="G46:G51"/>
    <mergeCell ref="G38:G43"/>
    <mergeCell ref="B55:B57"/>
    <mergeCell ref="C46:C51"/>
    <mergeCell ref="B38:B51"/>
    <mergeCell ref="C38:C43"/>
    <mergeCell ref="A64:A68"/>
    <mergeCell ref="B64:B68"/>
    <mergeCell ref="A4:D4"/>
    <mergeCell ref="A5:D5"/>
    <mergeCell ref="A35:A63"/>
    <mergeCell ref="B36:B37"/>
    <mergeCell ref="B53:B54"/>
    <mergeCell ref="B58:B61"/>
    <mergeCell ref="B62:B63"/>
    <mergeCell ref="B32:B34"/>
    <mergeCell ref="A18:A20"/>
    <mergeCell ref="A21:A34"/>
    <mergeCell ref="B30:B31"/>
    <mergeCell ref="A8:C9"/>
    <mergeCell ref="A10:C12"/>
  </mergeCells>
  <phoneticPr fontId="2"/>
  <conditionalFormatting sqref="E2 E6 E8:E12 E14:E15 E18:E1048576">
    <cfRule type="expression" dxfId="0" priority="2">
      <formula>F2&lt;&gt;""</formula>
    </cfRule>
  </conditionalFormatting>
  <dataValidations count="1">
    <dataValidation showInputMessage="1" showErrorMessage="1" sqref="E38 E46:E51 E6" xr:uid="{CCD4F47A-AE67-4A07-A943-8D066D9464F0}"/>
  </dataValidations>
  <pageMargins left="0.78740157480314965" right="0.78740157480314965" top="0.78740157480314965" bottom="0.78740157480314965" header="0.31496062992125984" footer="0.31496062992125984"/>
  <pageSetup paperSize="8" scale="77" fitToHeight="0" orientation="landscape" r:id="rId1"/>
  <drawing r:id="rId2"/>
  <extLst>
    <ext xmlns:x14="http://schemas.microsoft.com/office/spreadsheetml/2009/9/main" uri="{CCE6A557-97BC-4b89-ADB6-D9C93CAAB3DF}">
      <x14:dataValidations xmlns:xm="http://schemas.microsoft.com/office/excel/2006/main" count="44">
        <x14:dataValidation type="list" showInputMessage="1" showErrorMessage="1" xr:uid="{A2946825-FAF2-4748-B4F4-2596196294AC}">
          <x14:formula1>
            <xm:f>'選択項目（適宜変更可能）'!$E$6:$E$8</xm:f>
          </x14:formula1>
          <xm:sqref>E9</xm:sqref>
        </x14:dataValidation>
        <x14:dataValidation type="list" showInputMessage="1" showErrorMessage="1" xr:uid="{2135F924-8618-4A20-8601-77D26F227073}">
          <x14:formula1>
            <xm:f>'選択項目（適宜変更可能）'!$E$43:$E$45</xm:f>
          </x14:formula1>
          <xm:sqref>E21</xm:sqref>
        </x14:dataValidation>
        <x14:dataValidation type="list" showInputMessage="1" showErrorMessage="1" xr:uid="{AB0E2A03-E222-4FF1-A0B5-C2E337CC24EE}">
          <x14:formula1>
            <xm:f>'選択項目（適宜変更可能）'!$E$27:$E$29</xm:f>
          </x14:formula1>
          <xm:sqref>E19</xm:sqref>
        </x14:dataValidation>
        <x14:dataValidation type="list" showInputMessage="1" showErrorMessage="1" xr:uid="{C6F0732F-B1E8-4024-A71C-7F2E32FC779E}">
          <x14:formula1>
            <xm:f>'選択項目（適宜変更可能）'!$E$23:$E$25</xm:f>
          </x14:formula1>
          <xm:sqref>E18</xm:sqref>
        </x14:dataValidation>
        <x14:dataValidation type="list" showInputMessage="1" showErrorMessage="1" xr:uid="{D7DC8A3B-E5BF-4296-9EBE-7B04CD721566}">
          <x14:formula1>
            <xm:f>'選択項目（適宜変更可能）'!$E$31:$E$33</xm:f>
          </x14:formula1>
          <xm:sqref>E20</xm:sqref>
        </x14:dataValidation>
        <x14:dataValidation type="list" showInputMessage="1" showErrorMessage="1" xr:uid="{AA378BE8-0015-40B0-990B-74182C736E91}">
          <x14:formula1>
            <xm:f>'選択項目（適宜変更可能）'!$E$55:$E$57</xm:f>
          </x14:formula1>
          <xm:sqref>E24</xm:sqref>
        </x14:dataValidation>
        <x14:dataValidation type="list" showInputMessage="1" showErrorMessage="1" xr:uid="{AC5D17B5-5AD4-43D4-981D-894ABD2BCFC5}">
          <x14:formula1>
            <xm:f>'選択項目（適宜変更可能）'!$E$59:$E$62</xm:f>
          </x14:formula1>
          <xm:sqref>E25</xm:sqref>
        </x14:dataValidation>
        <x14:dataValidation type="list" showInputMessage="1" showErrorMessage="1" xr:uid="{87D8D951-B777-433F-93D1-476AE7D0104C}">
          <x14:formula1>
            <xm:f>'選択項目（適宜変更可能）'!$E$68:$E$70</xm:f>
          </x14:formula1>
          <xm:sqref>E27</xm:sqref>
        </x14:dataValidation>
        <x14:dataValidation type="list" showInputMessage="1" showErrorMessage="1" xr:uid="{BE0DD480-2A60-4F9A-800D-CC35776147D6}">
          <x14:formula1>
            <xm:f>'選択項目（適宜変更可能）'!$E$76:$E$78</xm:f>
          </x14:formula1>
          <xm:sqref>E29</xm:sqref>
        </x14:dataValidation>
        <x14:dataValidation type="list" showInputMessage="1" showErrorMessage="1" xr:uid="{545E5F73-8681-41E3-9456-193E77384F98}">
          <x14:formula1>
            <xm:f>'選択項目（適宜変更可能）'!$E$88:$E$90</xm:f>
          </x14:formula1>
          <xm:sqref>E32</xm:sqref>
        </x14:dataValidation>
        <x14:dataValidation type="list" showInputMessage="1" showErrorMessage="1" xr:uid="{DE770B60-DF57-4166-B7BB-DDEE6BA42B7E}">
          <x14:formula1>
            <xm:f>'選択項目（適宜変更可能）'!$E$92:$E$94</xm:f>
          </x14:formula1>
          <xm:sqref>E33</xm:sqref>
        </x14:dataValidation>
        <x14:dataValidation type="list" showInputMessage="1" showErrorMessage="1" xr:uid="{EEDD2187-65CB-4475-80EA-880ED1BD4D8C}">
          <x14:formula1>
            <xm:f>'選択項目（適宜変更可能）'!$E$96:$E$98</xm:f>
          </x14:formula1>
          <xm:sqref>E34</xm:sqref>
        </x14:dataValidation>
        <x14:dataValidation type="list" showInputMessage="1" showErrorMessage="1" xr:uid="{62E14301-0E5D-4C95-87FB-F76610915A98}">
          <x14:formula1>
            <xm:f>'選択項目（適宜変更可能）'!$E$100:$E$102</xm:f>
          </x14:formula1>
          <xm:sqref>E35</xm:sqref>
        </x14:dataValidation>
        <x14:dataValidation type="list" showInputMessage="1" showErrorMessage="1" xr:uid="{088FAAF0-88C1-4506-BD13-82594E863082}">
          <x14:formula1>
            <xm:f>'選択項目（適宜変更可能）'!$E$104:$E$106</xm:f>
          </x14:formula1>
          <xm:sqref>E36</xm:sqref>
        </x14:dataValidation>
        <x14:dataValidation type="list" showInputMessage="1" showErrorMessage="1" xr:uid="{5BE31477-E959-4629-B3DF-688EB8C8640E}">
          <x14:formula1>
            <xm:f>'選択項目（適宜変更可能）'!$E$108:$E$110</xm:f>
          </x14:formula1>
          <xm:sqref>E37</xm:sqref>
        </x14:dataValidation>
        <x14:dataValidation type="list" showInputMessage="1" showErrorMessage="1" xr:uid="{262D4AD7-C610-41DC-AC54-6D54C4904DA8}">
          <x14:formula1>
            <xm:f>'選択項目（適宜変更可能）'!$E$128:$E$130</xm:f>
          </x14:formula1>
          <xm:sqref>E44</xm:sqref>
        </x14:dataValidation>
        <x14:dataValidation type="list" showInputMessage="1" showErrorMessage="1" xr:uid="{86442BB1-A857-4BD5-9F50-89C01C7D2BD2}">
          <x14:formula1>
            <xm:f>'選択項目（適宜変更可能）'!$E$132:$E$134</xm:f>
          </x14:formula1>
          <xm:sqref>E45</xm:sqref>
        </x14:dataValidation>
        <x14:dataValidation type="list" showInputMessage="1" showErrorMessage="1" xr:uid="{8689C04D-D143-4B9C-814D-61CE61A0494A}">
          <x14:formula1>
            <xm:f>'選択項目（適宜変更可能）'!$E$140:$E$142</xm:f>
          </x14:formula1>
          <xm:sqref>E52</xm:sqref>
        </x14:dataValidation>
        <x14:dataValidation type="list" showInputMessage="1" showErrorMessage="1" xr:uid="{69D53E87-48AC-4C76-8D41-D07BFD0D1B92}">
          <x14:formula1>
            <xm:f>'選択項目（適宜変更可能）'!$E$148:$E$150</xm:f>
          </x14:formula1>
          <xm:sqref>E54</xm:sqref>
        </x14:dataValidation>
        <x14:dataValidation type="list" showInputMessage="1" showErrorMessage="1" xr:uid="{443C8E11-752D-40F7-923B-C647B3B71F61}">
          <x14:formula1>
            <xm:f>'選択項目（適宜変更可能）'!$E$152:$E$154</xm:f>
          </x14:formula1>
          <xm:sqref>E55</xm:sqref>
        </x14:dataValidation>
        <x14:dataValidation type="list" showInputMessage="1" showErrorMessage="1" xr:uid="{1ACFE18A-A483-4289-85E9-EEE48255355A}">
          <x14:formula1>
            <xm:f>'選択項目（適宜変更可能）'!$E$156:$E$158</xm:f>
          </x14:formula1>
          <xm:sqref>E56</xm:sqref>
        </x14:dataValidation>
        <x14:dataValidation type="list" showInputMessage="1" showErrorMessage="1" xr:uid="{4A8136E3-F07B-414E-B829-AA003D11493B}">
          <x14:formula1>
            <xm:f>'選択項目（適宜変更可能）'!$E$164:$E$166</xm:f>
          </x14:formula1>
          <xm:sqref>E58</xm:sqref>
        </x14:dataValidation>
        <x14:dataValidation type="list" showInputMessage="1" showErrorMessage="1" xr:uid="{E08DE77C-A612-48E7-99CD-B6CA7BEE8051}">
          <x14:formula1>
            <xm:f>'選択項目（適宜変更可能）'!$E$172:$E$174</xm:f>
          </x14:formula1>
          <xm:sqref>E60</xm:sqref>
        </x14:dataValidation>
        <x14:dataValidation type="list" showInputMessage="1" showErrorMessage="1" xr:uid="{7D26FA37-7F80-41E7-8D00-45F5EB872FF4}">
          <x14:formula1>
            <xm:f>'選択項目（適宜変更可能）'!$E$176:$E$178</xm:f>
          </x14:formula1>
          <xm:sqref>E61</xm:sqref>
        </x14:dataValidation>
        <x14:dataValidation type="list" showInputMessage="1" showErrorMessage="1" xr:uid="{98499EB6-08BB-41AF-B917-DCDFF03BB4ED}">
          <x14:formula1>
            <xm:f>'選択項目（適宜変更可能）'!$E$180:$E$182</xm:f>
          </x14:formula1>
          <xm:sqref>E62</xm:sqref>
        </x14:dataValidation>
        <x14:dataValidation type="list" showInputMessage="1" showErrorMessage="1" xr:uid="{6BD684A7-1072-4806-B239-146D0778F99F}">
          <x14:formula1>
            <xm:f>'選択項目（適宜変更可能）'!$E$184:$E$186</xm:f>
          </x14:formula1>
          <xm:sqref>E63</xm:sqref>
        </x14:dataValidation>
        <x14:dataValidation type="list" showInputMessage="1" showErrorMessage="1" xr:uid="{1FB1577B-4C87-4E02-80D2-749F11B62B38}">
          <x14:formula1>
            <xm:f>'選択項目（適宜変更可能）'!$E$196:$E$198</xm:f>
          </x14:formula1>
          <xm:sqref>E66</xm:sqref>
        </x14:dataValidation>
        <x14:dataValidation type="list" showInputMessage="1" showErrorMessage="1" xr:uid="{F82146B5-1C7B-4B63-8FF1-F48E11C1E9E7}">
          <x14:formula1>
            <xm:f>'選択項目（適宜変更可能）'!$E$200:$E$202</xm:f>
          </x14:formula1>
          <xm:sqref>E67</xm:sqref>
        </x14:dataValidation>
        <x14:dataValidation type="list" showInputMessage="1" showErrorMessage="1" xr:uid="{1D0799E1-1235-401B-917E-CC9F58798097}">
          <x14:formula1>
            <xm:f>'選択項目（適宜変更可能）'!$E$204:$E$206</xm:f>
          </x14:formula1>
          <xm:sqref>E68</xm:sqref>
        </x14:dataValidation>
        <x14:dataValidation type="list" showInputMessage="1" showErrorMessage="1" xr:uid="{B81ECB2B-F738-478D-B1DE-6A20861D7172}">
          <x14:formula1>
            <xm:f>'選択項目（適宜変更可能）'!$E$15:$E$17</xm:f>
          </x14:formula1>
          <xm:sqref>E11</xm:sqref>
        </x14:dataValidation>
        <x14:dataValidation type="list" showInputMessage="1" showErrorMessage="1" xr:uid="{4851CB16-87B2-447D-91F2-25BCC0AF3797}">
          <x14:formula1>
            <xm:f>'選択項目（適宜変更可能）'!$E$19:$E$21</xm:f>
          </x14:formula1>
          <xm:sqref>E12</xm:sqref>
        </x14:dataValidation>
        <x14:dataValidation type="list" showInputMessage="1" showErrorMessage="1" xr:uid="{DC411A09-B552-4770-B181-1AD4C63ECA1F}">
          <x14:formula1>
            <xm:f>'選択項目（適宜変更可能）'!$E$2:$E$4</xm:f>
          </x14:formula1>
          <xm:sqref>E8</xm:sqref>
        </x14:dataValidation>
        <x14:dataValidation type="list" showInputMessage="1" showErrorMessage="1" xr:uid="{1D388E8D-D2D4-4919-B58D-9B7EED79E4A7}">
          <x14:formula1>
            <xm:f>'選択項目（適宜変更可能）'!$E$10:$E$13</xm:f>
          </x14:formula1>
          <xm:sqref>E10</xm:sqref>
        </x14:dataValidation>
        <x14:dataValidation type="list" showInputMessage="1" showErrorMessage="1" xr:uid="{5E053BE8-05C2-4040-ABB7-563A4B05507B}">
          <x14:formula1>
            <xm:f>'選択項目（適宜変更可能）'!$E$51:$E$53</xm:f>
          </x14:formula1>
          <xm:sqref>E23</xm:sqref>
        </x14:dataValidation>
        <x14:dataValidation type="list" showInputMessage="1" showErrorMessage="1" xr:uid="{7597884F-4AF5-4330-92A0-AF9BC05A26E5}">
          <x14:formula1>
            <xm:f>'選択項目（適宜変更可能）'!$E$47:$E$49</xm:f>
          </x14:formula1>
          <xm:sqref>E22</xm:sqref>
        </x14:dataValidation>
        <x14:dataValidation type="list" showInputMessage="1" showErrorMessage="1" xr:uid="{D9A76EE7-41A2-49D8-803E-4D00E939692C}">
          <x14:formula1>
            <xm:f>'選択項目（適宜変更可能）'!$E$64:$E$66</xm:f>
          </x14:formula1>
          <xm:sqref>E26</xm:sqref>
        </x14:dataValidation>
        <x14:dataValidation type="list" showInputMessage="1" showErrorMessage="1" xr:uid="{8D95BF53-5B78-4857-8BC8-CFD9979033D2}">
          <x14:formula1>
            <xm:f>'選択項目（適宜変更可能）'!$E$72:$E$74</xm:f>
          </x14:formula1>
          <xm:sqref>E28</xm:sqref>
        </x14:dataValidation>
        <x14:dataValidation type="list" showInputMessage="1" showErrorMessage="1" xr:uid="{C5FCE252-7A0E-4B8C-AA1A-4296BD76EF39}">
          <x14:formula1>
            <xm:f>'選択項目（適宜変更可能）'!$E$80:$E$82</xm:f>
          </x14:formula1>
          <xm:sqref>E30</xm:sqref>
        </x14:dataValidation>
        <x14:dataValidation type="list" showInputMessage="1" showErrorMessage="1" xr:uid="{A2493F74-5B10-4AEB-9CC9-193620C1F998}">
          <x14:formula1>
            <xm:f>'選択項目（適宜変更可能）'!$E$84:$E$86</xm:f>
          </x14:formula1>
          <xm:sqref>E31</xm:sqref>
        </x14:dataValidation>
        <x14:dataValidation type="list" showInputMessage="1" showErrorMessage="1" xr:uid="{350AAEC5-BAFE-486B-84B0-B83B83686720}">
          <x14:formula1>
            <xm:f>'選択項目（適宜変更可能）'!$E$144:$E$146</xm:f>
          </x14:formula1>
          <xm:sqref>E53</xm:sqref>
        </x14:dataValidation>
        <x14:dataValidation type="list" showInputMessage="1" showErrorMessage="1" xr:uid="{90FD4D40-617A-48EC-A65C-65A02F463DEA}">
          <x14:formula1>
            <xm:f>'選択項目（適宜変更可能）'!$E$160:$E$162</xm:f>
          </x14:formula1>
          <xm:sqref>E57</xm:sqref>
        </x14:dataValidation>
        <x14:dataValidation type="list" showInputMessage="1" showErrorMessage="1" xr:uid="{AFFF74F3-8728-45BD-88DC-26F76B2E0D9D}">
          <x14:formula1>
            <xm:f>'選択項目（適宜変更可能）'!$E$168:$E$170</xm:f>
          </x14:formula1>
          <xm:sqref>E59</xm:sqref>
        </x14:dataValidation>
        <x14:dataValidation type="list" showInputMessage="1" showErrorMessage="1" xr:uid="{233D2070-0822-4789-9026-6E1A7EFAD24B}">
          <x14:formula1>
            <xm:f>'選択項目（適宜変更可能）'!$E$188:$E$190</xm:f>
          </x14:formula1>
          <xm:sqref>E64</xm:sqref>
        </x14:dataValidation>
        <x14:dataValidation type="list" showInputMessage="1" showErrorMessage="1" xr:uid="{9F18D465-F8AA-4974-9741-EEFF6C3D1141}">
          <x14:formula1>
            <xm:f>'選択項目（適宜変更可能）'!$E$192:$E$194</xm:f>
          </x14:formula1>
          <xm:sqref>E65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711F-D539-4BB5-A8FC-93F3EB26EE63}">
  <dimension ref="A1:E262"/>
  <sheetViews>
    <sheetView topLeftCell="A37" workbookViewId="0">
      <selection activeCell="E47" sqref="E47"/>
    </sheetView>
  </sheetViews>
  <sheetFormatPr defaultRowHeight="15.75" x14ac:dyDescent="0.4"/>
  <cols>
    <col min="1" max="2" width="15.625" style="23" customWidth="1"/>
    <col min="3" max="3" width="3.375" style="22" bestFit="1" customWidth="1"/>
    <col min="4" max="4" width="29" style="24" customWidth="1"/>
    <col min="5" max="5" width="54.625" style="21" bestFit="1" customWidth="1"/>
    <col min="6" max="16384" width="9" style="18"/>
  </cols>
  <sheetData>
    <row r="1" spans="1:5" x14ac:dyDescent="0.4">
      <c r="A1" s="76"/>
    </row>
    <row r="2" spans="1:5" ht="20.100000000000001" customHeight="1" x14ac:dyDescent="0.4">
      <c r="A2" s="236" t="s">
        <v>173</v>
      </c>
      <c r="B2" s="237"/>
      <c r="C2" s="238"/>
      <c r="D2" s="232" t="s">
        <v>169</v>
      </c>
      <c r="E2" s="33" t="s">
        <v>189</v>
      </c>
    </row>
    <row r="3" spans="1:5" ht="20.100000000000001" customHeight="1" x14ac:dyDescent="0.4">
      <c r="A3" s="239"/>
      <c r="B3" s="240"/>
      <c r="C3" s="241"/>
      <c r="D3" s="233"/>
      <c r="E3" s="34"/>
    </row>
    <row r="4" spans="1:5" ht="20.100000000000001" customHeight="1" x14ac:dyDescent="0.4">
      <c r="A4" s="239"/>
      <c r="B4" s="240"/>
      <c r="C4" s="241"/>
      <c r="D4" s="234"/>
      <c r="E4" s="35"/>
    </row>
    <row r="5" spans="1:5" ht="20.100000000000001" customHeight="1" x14ac:dyDescent="0.4">
      <c r="A5" s="239"/>
      <c r="B5" s="240"/>
      <c r="C5" s="241"/>
    </row>
    <row r="6" spans="1:5" ht="20.100000000000001" customHeight="1" x14ac:dyDescent="0.4">
      <c r="A6" s="239"/>
      <c r="B6" s="240"/>
      <c r="C6" s="241"/>
      <c r="D6" s="232" t="s">
        <v>170</v>
      </c>
      <c r="E6" s="33" t="s">
        <v>189</v>
      </c>
    </row>
    <row r="7" spans="1:5" ht="20.100000000000001" customHeight="1" x14ac:dyDescent="0.4">
      <c r="A7" s="239"/>
      <c r="B7" s="240"/>
      <c r="C7" s="241"/>
      <c r="D7" s="233"/>
      <c r="E7" s="34"/>
    </row>
    <row r="8" spans="1:5" ht="20.100000000000001" customHeight="1" x14ac:dyDescent="0.4">
      <c r="A8" s="242"/>
      <c r="B8" s="243"/>
      <c r="C8" s="244"/>
      <c r="D8" s="234"/>
      <c r="E8" s="35"/>
    </row>
    <row r="9" spans="1:5" ht="20.100000000000001" customHeight="1" x14ac:dyDescent="0.4">
      <c r="C9" s="20"/>
    </row>
    <row r="10" spans="1:5" ht="20.100000000000001" customHeight="1" x14ac:dyDescent="0.4">
      <c r="A10" s="236" t="s">
        <v>174</v>
      </c>
      <c r="B10" s="237"/>
      <c r="C10" s="238"/>
      <c r="D10" s="245" t="s">
        <v>181</v>
      </c>
      <c r="E10" s="33" t="s">
        <v>190</v>
      </c>
    </row>
    <row r="11" spans="1:5" ht="20.100000000000001" customHeight="1" x14ac:dyDescent="0.4">
      <c r="A11" s="239"/>
      <c r="B11" s="240"/>
      <c r="C11" s="241"/>
      <c r="D11" s="246"/>
      <c r="E11" s="36" t="s">
        <v>191</v>
      </c>
    </row>
    <row r="12" spans="1:5" ht="20.100000000000001" customHeight="1" x14ac:dyDescent="0.4">
      <c r="A12" s="239"/>
      <c r="B12" s="240"/>
      <c r="C12" s="241"/>
      <c r="D12" s="246"/>
      <c r="E12" s="36" t="s">
        <v>218</v>
      </c>
    </row>
    <row r="13" spans="1:5" ht="20.100000000000001" customHeight="1" x14ac:dyDescent="0.4">
      <c r="A13" s="239"/>
      <c r="B13" s="240"/>
      <c r="C13" s="241"/>
      <c r="D13" s="247"/>
      <c r="E13" s="35"/>
    </row>
    <row r="14" spans="1:5" ht="20.100000000000001" customHeight="1" x14ac:dyDescent="0.4">
      <c r="A14" s="239"/>
      <c r="B14" s="240"/>
      <c r="C14" s="241"/>
    </row>
    <row r="15" spans="1:5" ht="20.100000000000001" customHeight="1" x14ac:dyDescent="0.4">
      <c r="A15" s="239"/>
      <c r="B15" s="240"/>
      <c r="C15" s="241"/>
      <c r="D15" s="245" t="s">
        <v>182</v>
      </c>
      <c r="E15" s="39" t="s">
        <v>121</v>
      </c>
    </row>
    <row r="16" spans="1:5" ht="20.100000000000001" customHeight="1" x14ac:dyDescent="0.4">
      <c r="A16" s="239"/>
      <c r="B16" s="240"/>
      <c r="C16" s="241"/>
      <c r="D16" s="246"/>
      <c r="E16" s="34"/>
    </row>
    <row r="17" spans="1:5" ht="20.100000000000001" customHeight="1" x14ac:dyDescent="0.4">
      <c r="A17" s="239"/>
      <c r="B17" s="240"/>
      <c r="C17" s="241"/>
      <c r="D17" s="247"/>
      <c r="E17" s="35"/>
    </row>
    <row r="18" spans="1:5" ht="20.100000000000001" customHeight="1" x14ac:dyDescent="0.4">
      <c r="A18" s="239"/>
      <c r="B18" s="240"/>
      <c r="C18" s="241"/>
    </row>
    <row r="19" spans="1:5" ht="20.100000000000001" customHeight="1" x14ac:dyDescent="0.4">
      <c r="A19" s="239"/>
      <c r="B19" s="240"/>
      <c r="C19" s="241"/>
      <c r="D19" s="245" t="s">
        <v>171</v>
      </c>
      <c r="E19" s="39" t="s">
        <v>206</v>
      </c>
    </row>
    <row r="20" spans="1:5" ht="20.100000000000001" customHeight="1" x14ac:dyDescent="0.4">
      <c r="A20" s="239"/>
      <c r="B20" s="240"/>
      <c r="C20" s="241"/>
      <c r="D20" s="246"/>
      <c r="E20" s="34"/>
    </row>
    <row r="21" spans="1:5" ht="20.100000000000001" customHeight="1" x14ac:dyDescent="0.4">
      <c r="A21" s="242"/>
      <c r="B21" s="243"/>
      <c r="C21" s="244"/>
      <c r="D21" s="247"/>
      <c r="E21" s="35"/>
    </row>
    <row r="22" spans="1:5" ht="20.100000000000001" customHeight="1" x14ac:dyDescent="0.4">
      <c r="C22" s="18"/>
    </row>
    <row r="23" spans="1:5" ht="20.100000000000001" customHeight="1" x14ac:dyDescent="0.4">
      <c r="A23" s="249" t="s">
        <v>6</v>
      </c>
      <c r="B23" s="249" t="s">
        <v>7</v>
      </c>
      <c r="C23" s="235">
        <v>1</v>
      </c>
      <c r="D23" s="248" t="s">
        <v>90</v>
      </c>
      <c r="E23" s="33">
        <v>21</v>
      </c>
    </row>
    <row r="24" spans="1:5" ht="20.100000000000001" customHeight="1" x14ac:dyDescent="0.4">
      <c r="A24" s="250"/>
      <c r="B24" s="250"/>
      <c r="C24" s="235"/>
      <c r="D24" s="248"/>
      <c r="E24" s="36">
        <v>24</v>
      </c>
    </row>
    <row r="25" spans="1:5" ht="20.100000000000001" customHeight="1" x14ac:dyDescent="0.4">
      <c r="A25" s="250"/>
      <c r="B25" s="250"/>
      <c r="C25" s="235"/>
      <c r="D25" s="248"/>
      <c r="E25" s="35"/>
    </row>
    <row r="26" spans="1:5" ht="20.100000000000001" customHeight="1" x14ac:dyDescent="0.4">
      <c r="A26" s="250"/>
      <c r="B26" s="250"/>
      <c r="C26" s="18"/>
    </row>
    <row r="27" spans="1:5" ht="20.100000000000001" customHeight="1" x14ac:dyDescent="0.4">
      <c r="A27" s="250"/>
      <c r="B27" s="250"/>
      <c r="C27" s="235">
        <v>2</v>
      </c>
      <c r="D27" s="248" t="s">
        <v>92</v>
      </c>
      <c r="E27" s="33">
        <v>18</v>
      </c>
    </row>
    <row r="28" spans="1:5" ht="20.100000000000001" customHeight="1" x14ac:dyDescent="0.4">
      <c r="A28" s="250"/>
      <c r="B28" s="250"/>
      <c r="C28" s="235"/>
      <c r="D28" s="248"/>
      <c r="E28" s="36"/>
    </row>
    <row r="29" spans="1:5" ht="20.100000000000001" customHeight="1" x14ac:dyDescent="0.4">
      <c r="A29" s="250"/>
      <c r="B29" s="251"/>
      <c r="C29" s="235"/>
      <c r="D29" s="248"/>
      <c r="E29" s="35"/>
    </row>
    <row r="30" spans="1:5" ht="20.100000000000001" customHeight="1" x14ac:dyDescent="0.4">
      <c r="A30" s="250"/>
    </row>
    <row r="31" spans="1:5" ht="20.100000000000001" customHeight="1" x14ac:dyDescent="0.4">
      <c r="A31" s="250"/>
      <c r="B31" s="252" t="s">
        <v>9</v>
      </c>
      <c r="C31" s="235">
        <v>3</v>
      </c>
      <c r="D31" s="248" t="s">
        <v>91</v>
      </c>
      <c r="E31" s="33" t="s">
        <v>10</v>
      </c>
    </row>
    <row r="32" spans="1:5" ht="20.100000000000001" customHeight="1" x14ac:dyDescent="0.4">
      <c r="A32" s="250"/>
      <c r="B32" s="252"/>
      <c r="C32" s="235"/>
      <c r="D32" s="248"/>
      <c r="E32" s="36"/>
    </row>
    <row r="33" spans="1:5" ht="20.100000000000001" customHeight="1" x14ac:dyDescent="0.4">
      <c r="A33" s="251"/>
      <c r="B33" s="252"/>
      <c r="C33" s="235"/>
      <c r="D33" s="248"/>
      <c r="E33" s="35"/>
    </row>
    <row r="34" spans="1:5" ht="20.100000000000001" customHeight="1" x14ac:dyDescent="0.4"/>
    <row r="35" spans="1:5" ht="20.100000000000001" customHeight="1" x14ac:dyDescent="0.4">
      <c r="A35" s="248" t="s">
        <v>11</v>
      </c>
      <c r="B35" s="248" t="s">
        <v>87</v>
      </c>
      <c r="C35" s="253">
        <v>4</v>
      </c>
      <c r="D35" s="248" t="s">
        <v>12</v>
      </c>
      <c r="E35" s="33" t="s">
        <v>220</v>
      </c>
    </row>
    <row r="36" spans="1:5" ht="20.100000000000001" customHeight="1" x14ac:dyDescent="0.4">
      <c r="A36" s="248"/>
      <c r="B36" s="248"/>
      <c r="C36" s="253"/>
      <c r="D36" s="248"/>
      <c r="E36" s="36" t="s">
        <v>221</v>
      </c>
    </row>
    <row r="37" spans="1:5" ht="20.100000000000001" customHeight="1" x14ac:dyDescent="0.4">
      <c r="A37" s="248"/>
      <c r="B37" s="248"/>
      <c r="C37" s="253"/>
      <c r="D37" s="248"/>
      <c r="E37" s="35"/>
    </row>
    <row r="38" spans="1:5" ht="20.100000000000001" customHeight="1" x14ac:dyDescent="0.4">
      <c r="A38" s="248"/>
      <c r="B38" s="248"/>
    </row>
    <row r="39" spans="1:5" ht="20.100000000000001" customHeight="1" x14ac:dyDescent="0.4">
      <c r="A39" s="248"/>
      <c r="B39" s="248"/>
      <c r="C39" s="253">
        <v>5</v>
      </c>
      <c r="D39" s="248" t="s">
        <v>13</v>
      </c>
      <c r="E39" s="33" t="s">
        <v>192</v>
      </c>
    </row>
    <row r="40" spans="1:5" ht="20.100000000000001" customHeight="1" x14ac:dyDescent="0.4">
      <c r="A40" s="248"/>
      <c r="B40" s="248"/>
      <c r="C40" s="253"/>
      <c r="D40" s="248"/>
      <c r="E40" s="36"/>
    </row>
    <row r="41" spans="1:5" ht="20.100000000000001" customHeight="1" x14ac:dyDescent="0.4">
      <c r="A41" s="248"/>
      <c r="B41" s="248"/>
      <c r="C41" s="253"/>
      <c r="D41" s="248"/>
      <c r="E41" s="35"/>
    </row>
    <row r="42" spans="1:5" ht="20.100000000000001" customHeight="1" x14ac:dyDescent="0.4"/>
    <row r="43" spans="1:5" ht="20.100000000000001" customHeight="1" x14ac:dyDescent="0.4">
      <c r="A43" s="255" t="s">
        <v>14</v>
      </c>
      <c r="B43" s="254" t="s">
        <v>15</v>
      </c>
      <c r="C43" s="235">
        <v>6</v>
      </c>
      <c r="D43" s="248" t="s">
        <v>16</v>
      </c>
      <c r="E43" s="17" t="s">
        <v>193</v>
      </c>
    </row>
    <row r="44" spans="1:5" ht="20.100000000000001" customHeight="1" x14ac:dyDescent="0.4">
      <c r="A44" s="255"/>
      <c r="B44" s="254"/>
      <c r="C44" s="235"/>
      <c r="D44" s="248"/>
      <c r="E44" s="17"/>
    </row>
    <row r="45" spans="1:5" ht="20.100000000000001" customHeight="1" x14ac:dyDescent="0.4">
      <c r="A45" s="255"/>
      <c r="B45" s="254"/>
      <c r="C45" s="235"/>
      <c r="D45" s="248"/>
      <c r="E45" s="17"/>
    </row>
    <row r="46" spans="1:5" ht="20.100000000000001" customHeight="1" x14ac:dyDescent="0.4">
      <c r="A46" s="255"/>
    </row>
    <row r="47" spans="1:5" ht="20.100000000000001" customHeight="1" x14ac:dyDescent="0.4">
      <c r="A47" s="255"/>
      <c r="B47" s="255" t="s">
        <v>17</v>
      </c>
      <c r="C47" s="253">
        <v>7</v>
      </c>
      <c r="D47" s="248" t="s">
        <v>18</v>
      </c>
      <c r="E47" s="17" t="s">
        <v>244</v>
      </c>
    </row>
    <row r="48" spans="1:5" ht="20.100000000000001" customHeight="1" x14ac:dyDescent="0.4">
      <c r="A48" s="255"/>
      <c r="B48" s="255"/>
      <c r="C48" s="253"/>
      <c r="D48" s="248"/>
      <c r="E48" s="17"/>
    </row>
    <row r="49" spans="1:5" ht="20.100000000000001" customHeight="1" x14ac:dyDescent="0.4">
      <c r="A49" s="255"/>
      <c r="B49" s="255"/>
      <c r="C49" s="253"/>
      <c r="D49" s="248"/>
      <c r="E49" s="17"/>
    </row>
    <row r="50" spans="1:5" ht="20.100000000000001" customHeight="1" x14ac:dyDescent="0.4">
      <c r="A50" s="255"/>
      <c r="B50" s="255"/>
    </row>
    <row r="51" spans="1:5" ht="20.100000000000001" customHeight="1" x14ac:dyDescent="0.4">
      <c r="A51" s="255"/>
      <c r="B51" s="255"/>
      <c r="C51" s="253">
        <v>8</v>
      </c>
      <c r="D51" s="248" t="s">
        <v>19</v>
      </c>
      <c r="E51" s="17" t="s">
        <v>194</v>
      </c>
    </row>
    <row r="52" spans="1:5" ht="20.100000000000001" customHeight="1" x14ac:dyDescent="0.4">
      <c r="A52" s="255"/>
      <c r="B52" s="255"/>
      <c r="C52" s="253"/>
      <c r="D52" s="248"/>
      <c r="E52" s="17"/>
    </row>
    <row r="53" spans="1:5" ht="20.100000000000001" customHeight="1" x14ac:dyDescent="0.4">
      <c r="A53" s="255"/>
      <c r="B53" s="255"/>
      <c r="C53" s="253"/>
      <c r="D53" s="248"/>
      <c r="E53" s="17"/>
    </row>
    <row r="54" spans="1:5" ht="20.100000000000001" customHeight="1" x14ac:dyDescent="0.4">
      <c r="A54" s="255"/>
      <c r="B54" s="255"/>
    </row>
    <row r="55" spans="1:5" ht="20.100000000000001" customHeight="1" x14ac:dyDescent="0.4">
      <c r="A55" s="255"/>
      <c r="B55" s="255"/>
      <c r="C55" s="253">
        <v>9</v>
      </c>
      <c r="D55" s="248" t="s">
        <v>95</v>
      </c>
      <c r="E55" s="17">
        <v>100</v>
      </c>
    </row>
    <row r="56" spans="1:5" ht="20.100000000000001" customHeight="1" x14ac:dyDescent="0.4">
      <c r="A56" s="255"/>
      <c r="B56" s="255"/>
      <c r="C56" s="253"/>
      <c r="D56" s="248"/>
      <c r="E56" s="17"/>
    </row>
    <row r="57" spans="1:5" ht="20.100000000000001" customHeight="1" x14ac:dyDescent="0.4">
      <c r="A57" s="255"/>
      <c r="B57" s="255"/>
      <c r="C57" s="253"/>
      <c r="D57" s="248"/>
      <c r="E57" s="17"/>
    </row>
    <row r="58" spans="1:5" ht="20.100000000000001" customHeight="1" x14ac:dyDescent="0.4">
      <c r="A58" s="255"/>
      <c r="B58" s="255"/>
      <c r="C58" s="253"/>
    </row>
    <row r="59" spans="1:5" ht="20.100000000000001" customHeight="1" x14ac:dyDescent="0.4">
      <c r="A59" s="255"/>
      <c r="B59" s="255"/>
      <c r="C59" s="253"/>
      <c r="D59" s="248" t="s">
        <v>96</v>
      </c>
      <c r="E59" s="17">
        <v>300</v>
      </c>
    </row>
    <row r="60" spans="1:5" ht="20.100000000000001" customHeight="1" x14ac:dyDescent="0.4">
      <c r="A60" s="255"/>
      <c r="B60" s="255"/>
      <c r="C60" s="253"/>
      <c r="D60" s="248"/>
      <c r="E60" s="17"/>
    </row>
    <row r="61" spans="1:5" ht="20.100000000000001" customHeight="1" x14ac:dyDescent="0.4">
      <c r="A61" s="255"/>
      <c r="B61" s="255"/>
      <c r="C61" s="253"/>
      <c r="D61" s="248"/>
      <c r="E61" s="17"/>
    </row>
    <row r="62" spans="1:5" ht="20.100000000000001" customHeight="1" x14ac:dyDescent="0.4">
      <c r="A62" s="255"/>
      <c r="B62" s="255"/>
      <c r="C62" s="253"/>
      <c r="D62" s="248"/>
      <c r="E62" s="17"/>
    </row>
    <row r="63" spans="1:5" ht="20.100000000000001" customHeight="1" x14ac:dyDescent="0.4">
      <c r="A63" s="255"/>
      <c r="B63" s="255"/>
    </row>
    <row r="64" spans="1:5" ht="20.100000000000001" customHeight="1" x14ac:dyDescent="0.4">
      <c r="A64" s="255"/>
      <c r="B64" s="255"/>
      <c r="C64" s="235">
        <v>10</v>
      </c>
      <c r="D64" s="248" t="s">
        <v>21</v>
      </c>
      <c r="E64" s="17">
        <v>30</v>
      </c>
    </row>
    <row r="65" spans="1:5" ht="20.100000000000001" customHeight="1" x14ac:dyDescent="0.4">
      <c r="A65" s="255"/>
      <c r="B65" s="255"/>
      <c r="C65" s="235"/>
      <c r="D65" s="248"/>
      <c r="E65" s="17"/>
    </row>
    <row r="66" spans="1:5" ht="20.100000000000001" customHeight="1" x14ac:dyDescent="0.4">
      <c r="A66" s="255"/>
      <c r="B66" s="255"/>
      <c r="C66" s="235"/>
      <c r="D66" s="248"/>
      <c r="E66" s="17"/>
    </row>
    <row r="67" spans="1:5" ht="20.100000000000001" customHeight="1" x14ac:dyDescent="0.4">
      <c r="A67" s="255"/>
      <c r="B67" s="255"/>
    </row>
    <row r="68" spans="1:5" ht="20.100000000000001" customHeight="1" x14ac:dyDescent="0.4">
      <c r="A68" s="255"/>
      <c r="B68" s="255"/>
      <c r="C68" s="235">
        <v>11</v>
      </c>
      <c r="D68" s="248" t="s">
        <v>22</v>
      </c>
      <c r="E68" s="17" t="s">
        <v>195</v>
      </c>
    </row>
    <row r="69" spans="1:5" ht="20.100000000000001" customHeight="1" x14ac:dyDescent="0.4">
      <c r="A69" s="255"/>
      <c r="B69" s="255"/>
      <c r="C69" s="235"/>
      <c r="D69" s="248"/>
      <c r="E69" s="17"/>
    </row>
    <row r="70" spans="1:5" ht="20.100000000000001" customHeight="1" x14ac:dyDescent="0.4">
      <c r="A70" s="255"/>
      <c r="B70" s="255"/>
      <c r="C70" s="235"/>
      <c r="D70" s="248"/>
      <c r="E70" s="17"/>
    </row>
    <row r="71" spans="1:5" ht="20.100000000000001" customHeight="1" x14ac:dyDescent="0.4">
      <c r="A71" s="255"/>
      <c r="B71" s="255"/>
    </row>
    <row r="72" spans="1:5" ht="20.100000000000001" customHeight="1" x14ac:dyDescent="0.4">
      <c r="A72" s="255"/>
      <c r="B72" s="255"/>
      <c r="C72" s="235">
        <v>12</v>
      </c>
      <c r="D72" s="248" t="s">
        <v>101</v>
      </c>
      <c r="E72" s="17" t="s">
        <v>223</v>
      </c>
    </row>
    <row r="73" spans="1:5" ht="20.100000000000001" customHeight="1" x14ac:dyDescent="0.4">
      <c r="A73" s="255"/>
      <c r="B73" s="255"/>
      <c r="C73" s="235"/>
      <c r="D73" s="248"/>
      <c r="E73" s="17"/>
    </row>
    <row r="74" spans="1:5" ht="20.100000000000001" customHeight="1" x14ac:dyDescent="0.4">
      <c r="A74" s="255"/>
      <c r="B74" s="255"/>
      <c r="C74" s="235"/>
      <c r="D74" s="248"/>
      <c r="E74" s="17"/>
    </row>
    <row r="75" spans="1:5" ht="20.100000000000001" customHeight="1" x14ac:dyDescent="0.4">
      <c r="A75" s="255"/>
      <c r="B75" s="255"/>
      <c r="C75" s="235"/>
    </row>
    <row r="76" spans="1:5" ht="20.100000000000001" customHeight="1" x14ac:dyDescent="0.4">
      <c r="A76" s="255"/>
      <c r="B76" s="255"/>
      <c r="C76" s="235"/>
      <c r="D76" s="248" t="s">
        <v>100</v>
      </c>
      <c r="E76" s="17" t="s">
        <v>225</v>
      </c>
    </row>
    <row r="77" spans="1:5" ht="20.100000000000001" customHeight="1" x14ac:dyDescent="0.4">
      <c r="A77" s="255"/>
      <c r="B77" s="255"/>
      <c r="C77" s="235"/>
      <c r="D77" s="248"/>
      <c r="E77" s="17"/>
    </row>
    <row r="78" spans="1:5" ht="20.100000000000001" customHeight="1" x14ac:dyDescent="0.4">
      <c r="A78" s="255"/>
      <c r="B78" s="255"/>
      <c r="C78" s="235"/>
      <c r="D78" s="248"/>
      <c r="E78" s="17"/>
    </row>
    <row r="79" spans="1:5" ht="20.100000000000001" customHeight="1" x14ac:dyDescent="0.4">
      <c r="A79" s="255"/>
    </row>
    <row r="80" spans="1:5" ht="20.100000000000001" customHeight="1" x14ac:dyDescent="0.4">
      <c r="A80" s="255"/>
      <c r="B80" s="255" t="s">
        <v>24</v>
      </c>
      <c r="C80" s="253">
        <v>13</v>
      </c>
      <c r="D80" s="248" t="s">
        <v>102</v>
      </c>
      <c r="E80" s="17" t="s">
        <v>226</v>
      </c>
    </row>
    <row r="81" spans="1:5" ht="20.100000000000001" customHeight="1" x14ac:dyDescent="0.4">
      <c r="A81" s="255"/>
      <c r="B81" s="255"/>
      <c r="C81" s="253"/>
      <c r="D81" s="248"/>
      <c r="E81" s="17" t="s">
        <v>196</v>
      </c>
    </row>
    <row r="82" spans="1:5" ht="20.100000000000001" customHeight="1" x14ac:dyDescent="0.4">
      <c r="A82" s="255"/>
      <c r="B82" s="255"/>
      <c r="C82" s="253"/>
      <c r="D82" s="248"/>
      <c r="E82" s="17"/>
    </row>
    <row r="83" spans="1:5" ht="20.100000000000001" customHeight="1" x14ac:dyDescent="0.4">
      <c r="A83" s="255"/>
      <c r="B83" s="255"/>
    </row>
    <row r="84" spans="1:5" ht="20.100000000000001" customHeight="1" x14ac:dyDescent="0.4">
      <c r="A84" s="255"/>
      <c r="B84" s="255"/>
      <c r="C84" s="235">
        <v>14</v>
      </c>
      <c r="D84" s="248" t="s">
        <v>104</v>
      </c>
      <c r="E84" s="17" t="s">
        <v>197</v>
      </c>
    </row>
    <row r="85" spans="1:5" ht="20.100000000000001" customHeight="1" x14ac:dyDescent="0.4">
      <c r="A85" s="255"/>
      <c r="B85" s="255"/>
      <c r="C85" s="235"/>
      <c r="D85" s="248"/>
      <c r="E85" s="17"/>
    </row>
    <row r="86" spans="1:5" ht="20.100000000000001" customHeight="1" x14ac:dyDescent="0.4">
      <c r="A86" s="255"/>
      <c r="B86" s="255"/>
      <c r="C86" s="235"/>
      <c r="D86" s="248"/>
      <c r="E86" s="17"/>
    </row>
    <row r="87" spans="1:5" ht="20.100000000000001" customHeight="1" x14ac:dyDescent="0.4">
      <c r="A87" s="255"/>
    </row>
    <row r="88" spans="1:5" ht="20.100000000000001" customHeight="1" x14ac:dyDescent="0.4">
      <c r="A88" s="255"/>
      <c r="B88" s="255" t="s">
        <v>27</v>
      </c>
      <c r="C88" s="253">
        <v>15</v>
      </c>
      <c r="D88" s="248" t="s">
        <v>105</v>
      </c>
      <c r="E88" s="17" t="s">
        <v>227</v>
      </c>
    </row>
    <row r="89" spans="1:5" ht="20.100000000000001" customHeight="1" x14ac:dyDescent="0.4">
      <c r="A89" s="255"/>
      <c r="B89" s="255"/>
      <c r="C89" s="253"/>
      <c r="D89" s="248"/>
      <c r="E89" s="17" t="s">
        <v>198</v>
      </c>
    </row>
    <row r="90" spans="1:5" ht="20.100000000000001" customHeight="1" x14ac:dyDescent="0.4">
      <c r="A90" s="255"/>
      <c r="B90" s="255"/>
      <c r="C90" s="253"/>
      <c r="D90" s="248"/>
      <c r="E90" s="17"/>
    </row>
    <row r="91" spans="1:5" ht="20.100000000000001" customHeight="1" x14ac:dyDescent="0.4">
      <c r="A91" s="255"/>
      <c r="B91" s="255"/>
    </row>
    <row r="92" spans="1:5" ht="20.100000000000001" customHeight="1" x14ac:dyDescent="0.4">
      <c r="A92" s="255"/>
      <c r="B92" s="255"/>
      <c r="C92" s="235">
        <v>16</v>
      </c>
      <c r="D92" s="248" t="s">
        <v>106</v>
      </c>
      <c r="E92" s="17" t="s">
        <v>197</v>
      </c>
    </row>
    <row r="93" spans="1:5" ht="20.100000000000001" customHeight="1" x14ac:dyDescent="0.4">
      <c r="A93" s="255"/>
      <c r="B93" s="255"/>
      <c r="C93" s="235"/>
      <c r="D93" s="248"/>
      <c r="E93" s="17"/>
    </row>
    <row r="94" spans="1:5" ht="20.100000000000001" customHeight="1" x14ac:dyDescent="0.4">
      <c r="A94" s="255"/>
      <c r="B94" s="255"/>
      <c r="C94" s="235"/>
      <c r="D94" s="248"/>
      <c r="E94" s="17"/>
    </row>
    <row r="95" spans="1:5" ht="20.100000000000001" customHeight="1" x14ac:dyDescent="0.4">
      <c r="A95" s="255"/>
      <c r="B95" s="255"/>
    </row>
    <row r="96" spans="1:5" ht="20.100000000000001" customHeight="1" x14ac:dyDescent="0.4">
      <c r="A96" s="255"/>
      <c r="B96" s="255"/>
      <c r="C96" s="235">
        <v>17</v>
      </c>
      <c r="D96" s="248" t="s">
        <v>107</v>
      </c>
      <c r="E96" s="17" t="s">
        <v>197</v>
      </c>
    </row>
    <row r="97" spans="1:5" ht="20.100000000000001" customHeight="1" x14ac:dyDescent="0.4">
      <c r="A97" s="255"/>
      <c r="B97" s="255"/>
      <c r="C97" s="235"/>
      <c r="D97" s="248"/>
      <c r="E97" s="17"/>
    </row>
    <row r="98" spans="1:5" ht="20.100000000000001" customHeight="1" x14ac:dyDescent="0.4">
      <c r="A98" s="255"/>
      <c r="B98" s="255"/>
      <c r="C98" s="235"/>
      <c r="D98" s="248"/>
      <c r="E98" s="17"/>
    </row>
    <row r="99" spans="1:5" ht="20.100000000000001" customHeight="1" x14ac:dyDescent="0.4">
      <c r="A99" s="255"/>
    </row>
    <row r="100" spans="1:5" ht="31.5" x14ac:dyDescent="0.4">
      <c r="A100" s="255"/>
      <c r="B100" s="255" t="s">
        <v>32</v>
      </c>
      <c r="C100" s="235">
        <v>18</v>
      </c>
      <c r="D100" s="248" t="s">
        <v>108</v>
      </c>
      <c r="E100" s="19" t="s">
        <v>110</v>
      </c>
    </row>
    <row r="101" spans="1:5" x14ac:dyDescent="0.4">
      <c r="A101" s="255"/>
      <c r="B101" s="255"/>
      <c r="C101" s="235"/>
      <c r="D101" s="248"/>
      <c r="E101" s="19"/>
    </row>
    <row r="102" spans="1:5" ht="20.100000000000001" customHeight="1" x14ac:dyDescent="0.4">
      <c r="A102" s="255"/>
      <c r="B102" s="255"/>
      <c r="C102" s="235"/>
      <c r="D102" s="248"/>
      <c r="E102" s="17"/>
    </row>
    <row r="103" spans="1:5" ht="20.100000000000001" customHeight="1" x14ac:dyDescent="0.4">
      <c r="A103" s="255"/>
    </row>
    <row r="104" spans="1:5" ht="20.100000000000001" customHeight="1" x14ac:dyDescent="0.4">
      <c r="A104" s="255"/>
      <c r="B104" s="255" t="s">
        <v>34</v>
      </c>
      <c r="C104" s="253">
        <v>19</v>
      </c>
      <c r="D104" s="248" t="s">
        <v>111</v>
      </c>
      <c r="E104" s="19" t="s">
        <v>112</v>
      </c>
    </row>
    <row r="105" spans="1:5" ht="20.100000000000001" customHeight="1" x14ac:dyDescent="0.4">
      <c r="A105" s="255"/>
      <c r="B105" s="255"/>
      <c r="C105" s="253"/>
      <c r="D105" s="248"/>
      <c r="E105" s="19" t="s">
        <v>229</v>
      </c>
    </row>
    <row r="106" spans="1:5" ht="20.100000000000001" customHeight="1" x14ac:dyDescent="0.4">
      <c r="A106" s="255"/>
      <c r="B106" s="255"/>
      <c r="C106" s="253"/>
      <c r="D106" s="248"/>
      <c r="E106" s="17"/>
    </row>
    <row r="107" spans="1:5" ht="20.100000000000001" customHeight="1" x14ac:dyDescent="0.4">
      <c r="A107" s="255"/>
      <c r="B107" s="255"/>
    </row>
    <row r="108" spans="1:5" ht="31.5" x14ac:dyDescent="0.4">
      <c r="A108" s="255"/>
      <c r="B108" s="255"/>
      <c r="C108" s="253">
        <v>20</v>
      </c>
      <c r="D108" s="248" t="s">
        <v>113</v>
      </c>
      <c r="E108" s="19" t="s">
        <v>115</v>
      </c>
    </row>
    <row r="109" spans="1:5" x14ac:dyDescent="0.4">
      <c r="A109" s="255"/>
      <c r="B109" s="255"/>
      <c r="C109" s="253"/>
      <c r="D109" s="248"/>
      <c r="E109" s="19"/>
    </row>
    <row r="110" spans="1:5" ht="20.100000000000001" customHeight="1" x14ac:dyDescent="0.4">
      <c r="A110" s="255"/>
      <c r="B110" s="255"/>
      <c r="C110" s="253"/>
      <c r="D110" s="248"/>
      <c r="E110" s="17"/>
    </row>
    <row r="111" spans="1:5" ht="20.100000000000001" customHeight="1" x14ac:dyDescent="0.4">
      <c r="A111" s="255"/>
    </row>
    <row r="112" spans="1:5" ht="20.100000000000001" customHeight="1" x14ac:dyDescent="0.4">
      <c r="A112" s="255"/>
      <c r="B112" s="255" t="s">
        <v>37</v>
      </c>
      <c r="C112" s="235">
        <v>21</v>
      </c>
      <c r="D112" s="256" t="s">
        <v>116</v>
      </c>
      <c r="E112" s="229" t="s">
        <v>88</v>
      </c>
    </row>
    <row r="113" spans="1:5" ht="20.100000000000001" customHeight="1" x14ac:dyDescent="0.4">
      <c r="A113" s="255"/>
      <c r="B113" s="255"/>
      <c r="C113" s="235"/>
      <c r="D113" s="256"/>
      <c r="E113" s="230"/>
    </row>
    <row r="114" spans="1:5" ht="20.100000000000001" customHeight="1" x14ac:dyDescent="0.4">
      <c r="A114" s="255"/>
      <c r="B114" s="255"/>
      <c r="C114" s="235"/>
      <c r="D114" s="256"/>
      <c r="E114" s="231"/>
    </row>
    <row r="115" spans="1:5" ht="20.100000000000001" customHeight="1" x14ac:dyDescent="0.4">
      <c r="A115" s="255"/>
      <c r="B115" s="255"/>
      <c r="C115" s="235"/>
    </row>
    <row r="116" spans="1:5" ht="20.100000000000001" customHeight="1" x14ac:dyDescent="0.4">
      <c r="A116" s="255"/>
      <c r="B116" s="255"/>
      <c r="C116" s="235"/>
      <c r="D116" s="257" t="s">
        <v>138</v>
      </c>
      <c r="E116" s="229" t="s">
        <v>88</v>
      </c>
    </row>
    <row r="117" spans="1:5" ht="20.100000000000001" customHeight="1" x14ac:dyDescent="0.4">
      <c r="A117" s="255"/>
      <c r="B117" s="255"/>
      <c r="C117" s="235"/>
      <c r="D117" s="257"/>
      <c r="E117" s="230"/>
    </row>
    <row r="118" spans="1:5" ht="20.100000000000001" customHeight="1" x14ac:dyDescent="0.4">
      <c r="A118" s="255"/>
      <c r="B118" s="255"/>
      <c r="C118" s="235"/>
      <c r="D118" s="257"/>
      <c r="E118" s="231"/>
    </row>
    <row r="119" spans="1:5" ht="20.100000000000001" customHeight="1" x14ac:dyDescent="0.4">
      <c r="A119" s="255"/>
      <c r="B119" s="255"/>
      <c r="C119" s="235"/>
    </row>
    <row r="120" spans="1:5" ht="20.100000000000001" customHeight="1" x14ac:dyDescent="0.4">
      <c r="A120" s="255"/>
      <c r="B120" s="255"/>
      <c r="C120" s="235"/>
      <c r="D120" s="256" t="s">
        <v>137</v>
      </c>
      <c r="E120" s="229" t="s">
        <v>88</v>
      </c>
    </row>
    <row r="121" spans="1:5" ht="20.100000000000001" customHeight="1" x14ac:dyDescent="0.4">
      <c r="A121" s="255"/>
      <c r="B121" s="255"/>
      <c r="C121" s="235"/>
      <c r="D121" s="256"/>
      <c r="E121" s="230"/>
    </row>
    <row r="122" spans="1:5" ht="20.100000000000001" customHeight="1" x14ac:dyDescent="0.4">
      <c r="A122" s="255"/>
      <c r="B122" s="255"/>
      <c r="C122" s="235"/>
      <c r="D122" s="256"/>
      <c r="E122" s="231"/>
    </row>
    <row r="123" spans="1:5" ht="20.100000000000001" customHeight="1" x14ac:dyDescent="0.4">
      <c r="A123" s="255"/>
      <c r="B123" s="255"/>
      <c r="C123" s="235"/>
    </row>
    <row r="124" spans="1:5" ht="20.100000000000001" customHeight="1" x14ac:dyDescent="0.4">
      <c r="A124" s="255"/>
      <c r="B124" s="255"/>
      <c r="C124" s="235"/>
      <c r="D124" s="257" t="s">
        <v>139</v>
      </c>
      <c r="E124" s="229" t="s">
        <v>88</v>
      </c>
    </row>
    <row r="125" spans="1:5" ht="20.100000000000001" customHeight="1" x14ac:dyDescent="0.4">
      <c r="A125" s="255"/>
      <c r="B125" s="255"/>
      <c r="C125" s="235"/>
      <c r="D125" s="257"/>
      <c r="E125" s="230"/>
    </row>
    <row r="126" spans="1:5" ht="20.100000000000001" customHeight="1" x14ac:dyDescent="0.4">
      <c r="A126" s="255"/>
      <c r="B126" s="255"/>
      <c r="C126" s="235"/>
      <c r="D126" s="257"/>
      <c r="E126" s="231"/>
    </row>
    <row r="127" spans="1:5" ht="20.100000000000001" customHeight="1" x14ac:dyDescent="0.4">
      <c r="A127" s="255"/>
      <c r="B127" s="255"/>
    </row>
    <row r="128" spans="1:5" ht="20.100000000000001" customHeight="1" x14ac:dyDescent="0.4">
      <c r="A128" s="255"/>
      <c r="B128" s="255"/>
      <c r="C128" s="253">
        <v>22</v>
      </c>
      <c r="D128" s="248" t="s">
        <v>117</v>
      </c>
      <c r="E128" s="19" t="s">
        <v>119</v>
      </c>
    </row>
    <row r="129" spans="1:5" ht="20.100000000000001" customHeight="1" x14ac:dyDescent="0.4">
      <c r="A129" s="255"/>
      <c r="B129" s="255"/>
      <c r="C129" s="253"/>
      <c r="D129" s="248"/>
      <c r="E129" s="19"/>
    </row>
    <row r="130" spans="1:5" ht="20.100000000000001" customHeight="1" x14ac:dyDescent="0.4">
      <c r="A130" s="255"/>
      <c r="B130" s="255"/>
      <c r="C130" s="253"/>
      <c r="D130" s="248"/>
      <c r="E130" s="17"/>
    </row>
    <row r="131" spans="1:5" ht="20.100000000000001" customHeight="1" x14ac:dyDescent="0.4">
      <c r="A131" s="255"/>
      <c r="B131" s="255"/>
    </row>
    <row r="132" spans="1:5" ht="20.100000000000001" customHeight="1" x14ac:dyDescent="0.4">
      <c r="A132" s="255"/>
      <c r="B132" s="255"/>
      <c r="C132" s="253">
        <v>23</v>
      </c>
      <c r="D132" s="248" t="s">
        <v>120</v>
      </c>
      <c r="E132" s="19" t="s">
        <v>231</v>
      </c>
    </row>
    <row r="133" spans="1:5" ht="20.100000000000001" customHeight="1" x14ac:dyDescent="0.4">
      <c r="A133" s="255"/>
      <c r="B133" s="255"/>
      <c r="C133" s="253"/>
      <c r="D133" s="248"/>
      <c r="E133" s="19"/>
    </row>
    <row r="134" spans="1:5" ht="20.100000000000001" customHeight="1" x14ac:dyDescent="0.4">
      <c r="A134" s="255"/>
      <c r="B134" s="255"/>
      <c r="C134" s="253"/>
      <c r="D134" s="248"/>
      <c r="E134" s="17"/>
    </row>
    <row r="135" spans="1:5" ht="20.100000000000001" customHeight="1" x14ac:dyDescent="0.4">
      <c r="A135" s="255"/>
      <c r="B135" s="255"/>
    </row>
    <row r="136" spans="1:5" ht="20.100000000000001" customHeight="1" x14ac:dyDescent="0.4">
      <c r="A136" s="255"/>
      <c r="B136" s="255"/>
      <c r="C136" s="253">
        <v>24</v>
      </c>
      <c r="D136" s="248" t="s">
        <v>130</v>
      </c>
      <c r="E136" s="229" t="s">
        <v>129</v>
      </c>
    </row>
    <row r="137" spans="1:5" ht="20.100000000000001" customHeight="1" x14ac:dyDescent="0.4">
      <c r="A137" s="255"/>
      <c r="B137" s="255"/>
      <c r="C137" s="253"/>
      <c r="D137" s="248"/>
      <c r="E137" s="230"/>
    </row>
    <row r="138" spans="1:5" ht="20.100000000000001" customHeight="1" x14ac:dyDescent="0.4">
      <c r="A138" s="255"/>
      <c r="B138" s="255"/>
      <c r="C138" s="253"/>
      <c r="D138" s="248"/>
      <c r="E138" s="231"/>
    </row>
    <row r="139" spans="1:5" ht="20.100000000000001" customHeight="1" x14ac:dyDescent="0.4">
      <c r="A139" s="255"/>
    </row>
    <row r="140" spans="1:5" ht="20.100000000000001" customHeight="1" x14ac:dyDescent="0.4">
      <c r="A140" s="255"/>
      <c r="B140" s="255" t="s">
        <v>42</v>
      </c>
      <c r="C140" s="235">
        <v>25</v>
      </c>
      <c r="D140" s="248" t="s">
        <v>43</v>
      </c>
      <c r="E140" s="19" t="s">
        <v>131</v>
      </c>
    </row>
    <row r="141" spans="1:5" ht="20.100000000000001" customHeight="1" x14ac:dyDescent="0.4">
      <c r="A141" s="255"/>
      <c r="B141" s="255"/>
      <c r="C141" s="235"/>
      <c r="D141" s="248"/>
      <c r="E141" s="19"/>
    </row>
    <row r="142" spans="1:5" ht="20.100000000000001" customHeight="1" x14ac:dyDescent="0.4">
      <c r="A142" s="255"/>
      <c r="B142" s="255"/>
      <c r="C142" s="235"/>
      <c r="D142" s="248"/>
      <c r="E142" s="17"/>
    </row>
    <row r="143" spans="1:5" ht="20.100000000000001" customHeight="1" x14ac:dyDescent="0.4">
      <c r="A143" s="255"/>
    </row>
    <row r="144" spans="1:5" ht="20.100000000000001" customHeight="1" x14ac:dyDescent="0.4">
      <c r="A144" s="255"/>
      <c r="B144" s="255" t="s">
        <v>44</v>
      </c>
      <c r="C144" s="253">
        <v>26</v>
      </c>
      <c r="D144" s="248" t="s">
        <v>134</v>
      </c>
      <c r="E144" s="19" t="s">
        <v>133</v>
      </c>
    </row>
    <row r="145" spans="1:5" ht="20.100000000000001" customHeight="1" x14ac:dyDescent="0.4">
      <c r="A145" s="255"/>
      <c r="B145" s="255"/>
      <c r="C145" s="253"/>
      <c r="D145" s="248"/>
      <c r="E145" s="19"/>
    </row>
    <row r="146" spans="1:5" ht="20.100000000000001" customHeight="1" x14ac:dyDescent="0.4">
      <c r="A146" s="255"/>
      <c r="B146" s="255"/>
      <c r="C146" s="253"/>
      <c r="D146" s="248"/>
      <c r="E146" s="17"/>
    </row>
    <row r="147" spans="1:5" ht="20.100000000000001" customHeight="1" x14ac:dyDescent="0.4">
      <c r="A147" s="255"/>
      <c r="B147" s="255"/>
    </row>
    <row r="148" spans="1:5" ht="47.25" x14ac:dyDescent="0.4">
      <c r="A148" s="255"/>
      <c r="B148" s="255"/>
      <c r="C148" s="253">
        <v>27</v>
      </c>
      <c r="D148" s="248" t="s">
        <v>135</v>
      </c>
      <c r="E148" s="19" t="s">
        <v>136</v>
      </c>
    </row>
    <row r="149" spans="1:5" x14ac:dyDescent="0.4">
      <c r="A149" s="255"/>
      <c r="B149" s="255"/>
      <c r="C149" s="253"/>
      <c r="D149" s="248"/>
      <c r="E149" s="19"/>
    </row>
    <row r="150" spans="1:5" ht="20.100000000000001" customHeight="1" x14ac:dyDescent="0.4">
      <c r="A150" s="255"/>
      <c r="B150" s="255"/>
      <c r="C150" s="253"/>
      <c r="D150" s="248"/>
      <c r="E150" s="17"/>
    </row>
    <row r="151" spans="1:5" ht="20.100000000000001" customHeight="1" x14ac:dyDescent="0.4">
      <c r="A151" s="255"/>
    </row>
    <row r="152" spans="1:5" ht="20.100000000000001" customHeight="1" x14ac:dyDescent="0.4">
      <c r="A152" s="255"/>
      <c r="B152" s="255" t="s">
        <v>47</v>
      </c>
      <c r="C152" s="253">
        <v>28</v>
      </c>
      <c r="D152" s="248" t="s">
        <v>48</v>
      </c>
      <c r="E152" s="19" t="s">
        <v>232</v>
      </c>
    </row>
    <row r="153" spans="1:5" ht="20.100000000000001" customHeight="1" x14ac:dyDescent="0.4">
      <c r="A153" s="255"/>
      <c r="B153" s="255"/>
      <c r="C153" s="253"/>
      <c r="D153" s="248"/>
      <c r="E153" s="19"/>
    </row>
    <row r="154" spans="1:5" ht="20.100000000000001" customHeight="1" x14ac:dyDescent="0.4">
      <c r="A154" s="255"/>
      <c r="B154" s="255"/>
      <c r="C154" s="253"/>
      <c r="D154" s="248"/>
      <c r="E154" s="17"/>
    </row>
    <row r="155" spans="1:5" ht="20.100000000000001" customHeight="1" x14ac:dyDescent="0.4">
      <c r="A155" s="255"/>
      <c r="B155" s="255"/>
    </row>
    <row r="156" spans="1:5" ht="31.5" x14ac:dyDescent="0.4">
      <c r="A156" s="255"/>
      <c r="B156" s="255"/>
      <c r="C156" s="253">
        <v>29</v>
      </c>
      <c r="D156" s="248" t="s">
        <v>49</v>
      </c>
      <c r="E156" s="19" t="s">
        <v>233</v>
      </c>
    </row>
    <row r="157" spans="1:5" x14ac:dyDescent="0.4">
      <c r="A157" s="255"/>
      <c r="B157" s="255"/>
      <c r="C157" s="253"/>
      <c r="D157" s="248"/>
      <c r="E157" s="19"/>
    </row>
    <row r="158" spans="1:5" ht="20.100000000000001" customHeight="1" x14ac:dyDescent="0.4">
      <c r="A158" s="255"/>
      <c r="B158" s="255"/>
      <c r="C158" s="253"/>
      <c r="D158" s="248"/>
      <c r="E158" s="17"/>
    </row>
    <row r="159" spans="1:5" ht="20.100000000000001" customHeight="1" x14ac:dyDescent="0.4">
      <c r="A159" s="255"/>
      <c r="B159" s="255"/>
    </row>
    <row r="160" spans="1:5" ht="20.100000000000001" customHeight="1" x14ac:dyDescent="0.4">
      <c r="A160" s="255"/>
      <c r="B160" s="255"/>
      <c r="C160" s="253">
        <v>30</v>
      </c>
      <c r="D160" s="248" t="s">
        <v>50</v>
      </c>
      <c r="E160" s="19" t="s">
        <v>234</v>
      </c>
    </row>
    <row r="161" spans="1:5" ht="20.100000000000001" customHeight="1" x14ac:dyDescent="0.4">
      <c r="A161" s="255"/>
      <c r="B161" s="255"/>
      <c r="C161" s="253"/>
      <c r="D161" s="248"/>
      <c r="E161" s="19"/>
    </row>
    <row r="162" spans="1:5" ht="20.100000000000001" customHeight="1" x14ac:dyDescent="0.4">
      <c r="A162" s="255"/>
      <c r="B162" s="255"/>
      <c r="C162" s="253"/>
      <c r="D162" s="248"/>
      <c r="E162" s="17"/>
    </row>
    <row r="163" spans="1:5" ht="20.100000000000001" customHeight="1" x14ac:dyDescent="0.4">
      <c r="A163" s="255"/>
    </row>
    <row r="164" spans="1:5" ht="20.100000000000001" customHeight="1" x14ac:dyDescent="0.4">
      <c r="A164" s="255"/>
      <c r="B164" s="255" t="s">
        <v>51</v>
      </c>
      <c r="C164" s="253">
        <v>31</v>
      </c>
      <c r="D164" s="248" t="s">
        <v>52</v>
      </c>
      <c r="E164" s="19" t="s">
        <v>140</v>
      </c>
    </row>
    <row r="165" spans="1:5" ht="20.100000000000001" customHeight="1" x14ac:dyDescent="0.4">
      <c r="A165" s="255"/>
      <c r="B165" s="255"/>
      <c r="C165" s="253"/>
      <c r="D165" s="248"/>
      <c r="E165" s="19"/>
    </row>
    <row r="166" spans="1:5" ht="20.100000000000001" customHeight="1" x14ac:dyDescent="0.4">
      <c r="A166" s="255"/>
      <c r="B166" s="255"/>
      <c r="C166" s="253"/>
      <c r="D166" s="248"/>
      <c r="E166" s="17"/>
    </row>
    <row r="167" spans="1:5" ht="20.100000000000001" customHeight="1" x14ac:dyDescent="0.4">
      <c r="A167" s="255"/>
      <c r="B167" s="255"/>
    </row>
    <row r="168" spans="1:5" ht="20.100000000000001" customHeight="1" x14ac:dyDescent="0.4">
      <c r="A168" s="255"/>
      <c r="B168" s="255"/>
      <c r="C168" s="253">
        <v>32</v>
      </c>
      <c r="D168" s="248" t="s">
        <v>53</v>
      </c>
      <c r="E168" s="19" t="s">
        <v>141</v>
      </c>
    </row>
    <row r="169" spans="1:5" ht="20.100000000000001" customHeight="1" x14ac:dyDescent="0.4">
      <c r="A169" s="255"/>
      <c r="B169" s="255"/>
      <c r="C169" s="253"/>
      <c r="D169" s="248"/>
      <c r="E169" s="19" t="s">
        <v>235</v>
      </c>
    </row>
    <row r="170" spans="1:5" ht="20.100000000000001" customHeight="1" x14ac:dyDescent="0.4">
      <c r="A170" s="255"/>
      <c r="B170" s="255"/>
      <c r="C170" s="253"/>
      <c r="D170" s="248"/>
      <c r="E170" s="19"/>
    </row>
    <row r="171" spans="1:5" ht="20.100000000000001" customHeight="1" x14ac:dyDescent="0.4">
      <c r="A171" s="255"/>
      <c r="B171" s="255"/>
    </row>
    <row r="172" spans="1:5" ht="20.100000000000001" customHeight="1" x14ac:dyDescent="0.4">
      <c r="A172" s="255"/>
      <c r="B172" s="255"/>
      <c r="C172" s="253">
        <v>33</v>
      </c>
      <c r="D172" s="248" t="s">
        <v>54</v>
      </c>
      <c r="E172" s="19" t="s">
        <v>142</v>
      </c>
    </row>
    <row r="173" spans="1:5" ht="20.100000000000001" customHeight="1" x14ac:dyDescent="0.4">
      <c r="A173" s="255"/>
      <c r="B173" s="255"/>
      <c r="C173" s="253"/>
      <c r="D173" s="248"/>
      <c r="E173" s="19"/>
    </row>
    <row r="174" spans="1:5" ht="20.100000000000001" customHeight="1" x14ac:dyDescent="0.4">
      <c r="A174" s="255"/>
      <c r="B174" s="255"/>
      <c r="C174" s="253"/>
      <c r="D174" s="248"/>
      <c r="E174" s="17"/>
    </row>
    <row r="175" spans="1:5" ht="20.100000000000001" customHeight="1" x14ac:dyDescent="0.4">
      <c r="A175" s="255"/>
      <c r="B175" s="255"/>
    </row>
    <row r="176" spans="1:5" ht="63" x14ac:dyDescent="0.4">
      <c r="A176" s="255"/>
      <c r="B176" s="255"/>
      <c r="C176" s="253">
        <v>34</v>
      </c>
      <c r="D176" s="248" t="s">
        <v>55</v>
      </c>
      <c r="E176" s="19" t="s">
        <v>236</v>
      </c>
    </row>
    <row r="177" spans="1:5" x14ac:dyDescent="0.4">
      <c r="A177" s="255"/>
      <c r="B177" s="255"/>
      <c r="C177" s="253"/>
      <c r="D177" s="248"/>
      <c r="E177" s="19"/>
    </row>
    <row r="178" spans="1:5" ht="20.100000000000001" customHeight="1" x14ac:dyDescent="0.4">
      <c r="A178" s="255"/>
      <c r="B178" s="255"/>
      <c r="C178" s="253"/>
      <c r="D178" s="248"/>
      <c r="E178" s="17"/>
    </row>
    <row r="179" spans="1:5" ht="20.100000000000001" customHeight="1" x14ac:dyDescent="0.4">
      <c r="A179" s="255"/>
    </row>
    <row r="180" spans="1:5" ht="20.100000000000001" customHeight="1" x14ac:dyDescent="0.4">
      <c r="A180" s="258"/>
      <c r="B180" s="255" t="s">
        <v>56</v>
      </c>
      <c r="C180" s="235">
        <v>35</v>
      </c>
      <c r="D180" s="248" t="s">
        <v>57</v>
      </c>
      <c r="E180" s="26" t="s">
        <v>144</v>
      </c>
    </row>
    <row r="181" spans="1:5" ht="20.100000000000001" customHeight="1" x14ac:dyDescent="0.4">
      <c r="A181" s="258"/>
      <c r="B181" s="255"/>
      <c r="C181" s="235"/>
      <c r="D181" s="248"/>
      <c r="E181" s="26"/>
    </row>
    <row r="182" spans="1:5" ht="20.100000000000001" customHeight="1" x14ac:dyDescent="0.4">
      <c r="A182" s="258"/>
      <c r="B182" s="255"/>
      <c r="C182" s="235"/>
      <c r="D182" s="248"/>
      <c r="E182" s="25"/>
    </row>
    <row r="183" spans="1:5" ht="20.100000000000001" customHeight="1" x14ac:dyDescent="0.4">
      <c r="A183" s="258"/>
      <c r="B183" s="255"/>
    </row>
    <row r="184" spans="1:5" ht="20.100000000000001" customHeight="1" x14ac:dyDescent="0.4">
      <c r="A184" s="258"/>
      <c r="B184" s="255"/>
      <c r="C184" s="235">
        <v>36</v>
      </c>
      <c r="D184" s="248" t="s">
        <v>58</v>
      </c>
      <c r="E184" s="26" t="s">
        <v>199</v>
      </c>
    </row>
    <row r="185" spans="1:5" ht="20.100000000000001" customHeight="1" x14ac:dyDescent="0.4">
      <c r="A185" s="258"/>
      <c r="B185" s="255"/>
      <c r="C185" s="235"/>
      <c r="D185" s="248"/>
      <c r="E185" s="26"/>
    </row>
    <row r="186" spans="1:5" ht="20.100000000000001" customHeight="1" x14ac:dyDescent="0.4">
      <c r="A186" s="258"/>
      <c r="B186" s="255"/>
      <c r="C186" s="235"/>
      <c r="D186" s="248"/>
      <c r="E186" s="25"/>
    </row>
    <row r="187" spans="1:5" ht="20.100000000000001" customHeight="1" x14ac:dyDescent="0.4"/>
    <row r="188" spans="1:5" ht="20.100000000000001" customHeight="1" x14ac:dyDescent="0.4">
      <c r="A188" s="255" t="s">
        <v>59</v>
      </c>
      <c r="B188" s="255" t="s">
        <v>60</v>
      </c>
      <c r="C188" s="235">
        <v>37</v>
      </c>
      <c r="D188" s="248" t="s">
        <v>61</v>
      </c>
      <c r="E188" s="26" t="s">
        <v>188</v>
      </c>
    </row>
    <row r="189" spans="1:5" ht="20.100000000000001" customHeight="1" x14ac:dyDescent="0.4">
      <c r="A189" s="255"/>
      <c r="B189" s="255"/>
      <c r="C189" s="235"/>
      <c r="D189" s="248"/>
      <c r="E189" s="26"/>
    </row>
    <row r="190" spans="1:5" ht="20.100000000000001" customHeight="1" x14ac:dyDescent="0.4">
      <c r="A190" s="255"/>
      <c r="B190" s="255"/>
      <c r="C190" s="235"/>
      <c r="D190" s="248"/>
      <c r="E190" s="25"/>
    </row>
    <row r="191" spans="1:5" ht="20.100000000000001" customHeight="1" x14ac:dyDescent="0.4">
      <c r="A191" s="255"/>
      <c r="B191" s="255"/>
    </row>
    <row r="192" spans="1:5" ht="20.100000000000001" customHeight="1" x14ac:dyDescent="0.4">
      <c r="A192" s="255"/>
      <c r="B192" s="255"/>
      <c r="C192" s="235">
        <v>38</v>
      </c>
      <c r="D192" s="248" t="s">
        <v>62</v>
      </c>
      <c r="E192" s="26" t="s">
        <v>145</v>
      </c>
    </row>
    <row r="193" spans="1:5" ht="20.100000000000001" customHeight="1" x14ac:dyDescent="0.4">
      <c r="A193" s="255"/>
      <c r="B193" s="255"/>
      <c r="C193" s="235"/>
      <c r="D193" s="248"/>
      <c r="E193" s="26"/>
    </row>
    <row r="194" spans="1:5" ht="20.100000000000001" customHeight="1" x14ac:dyDescent="0.4">
      <c r="A194" s="255"/>
      <c r="B194" s="255"/>
      <c r="C194" s="235"/>
      <c r="D194" s="248"/>
      <c r="E194" s="25"/>
    </row>
    <row r="195" spans="1:5" ht="20.100000000000001" customHeight="1" x14ac:dyDescent="0.4">
      <c r="A195" s="255"/>
      <c r="B195" s="255"/>
    </row>
    <row r="196" spans="1:5" ht="20.100000000000001" customHeight="1" x14ac:dyDescent="0.4">
      <c r="A196" s="255"/>
      <c r="B196" s="255"/>
      <c r="C196" s="235">
        <v>39</v>
      </c>
      <c r="D196" s="248" t="s">
        <v>63</v>
      </c>
      <c r="E196" s="25">
        <v>150</v>
      </c>
    </row>
    <row r="197" spans="1:5" ht="20.100000000000001" customHeight="1" x14ac:dyDescent="0.4">
      <c r="A197" s="255"/>
      <c r="B197" s="255"/>
      <c r="C197" s="235"/>
      <c r="D197" s="248"/>
      <c r="E197" s="26"/>
    </row>
    <row r="198" spans="1:5" ht="20.100000000000001" customHeight="1" x14ac:dyDescent="0.4">
      <c r="A198" s="255"/>
      <c r="B198" s="255"/>
      <c r="C198" s="235"/>
      <c r="D198" s="248"/>
      <c r="E198" s="25"/>
    </row>
    <row r="199" spans="1:5" ht="20.100000000000001" customHeight="1" x14ac:dyDescent="0.4">
      <c r="A199" s="255"/>
      <c r="B199" s="255"/>
    </row>
    <row r="200" spans="1:5" ht="31.5" x14ac:dyDescent="0.4">
      <c r="A200" s="255"/>
      <c r="B200" s="255"/>
      <c r="C200" s="235">
        <v>40</v>
      </c>
      <c r="D200" s="248" t="s">
        <v>64</v>
      </c>
      <c r="E200" s="26" t="s">
        <v>148</v>
      </c>
    </row>
    <row r="201" spans="1:5" ht="20.100000000000001" customHeight="1" x14ac:dyDescent="0.4">
      <c r="A201" s="255"/>
      <c r="B201" s="255"/>
      <c r="C201" s="235"/>
      <c r="D201" s="248"/>
      <c r="E201" s="26"/>
    </row>
    <row r="202" spans="1:5" ht="20.100000000000001" customHeight="1" x14ac:dyDescent="0.4">
      <c r="A202" s="255"/>
      <c r="B202" s="255"/>
      <c r="C202" s="235"/>
      <c r="D202" s="248"/>
      <c r="E202" s="25"/>
    </row>
    <row r="203" spans="1:5" ht="20.100000000000001" customHeight="1" x14ac:dyDescent="0.4">
      <c r="A203" s="255"/>
      <c r="B203" s="255"/>
    </row>
    <row r="204" spans="1:5" ht="20.100000000000001" customHeight="1" x14ac:dyDescent="0.4">
      <c r="A204" s="255"/>
      <c r="B204" s="255"/>
      <c r="C204" s="235">
        <v>41</v>
      </c>
      <c r="D204" s="248" t="s">
        <v>65</v>
      </c>
      <c r="E204" s="26" t="s">
        <v>150</v>
      </c>
    </row>
    <row r="205" spans="1:5" ht="20.100000000000001" customHeight="1" x14ac:dyDescent="0.4">
      <c r="A205" s="255"/>
      <c r="B205" s="255"/>
      <c r="C205" s="235"/>
      <c r="D205" s="248"/>
      <c r="E205" s="26"/>
    </row>
    <row r="206" spans="1:5" ht="20.100000000000001" customHeight="1" x14ac:dyDescent="0.4">
      <c r="A206" s="255"/>
      <c r="B206" s="255"/>
      <c r="C206" s="235"/>
      <c r="D206" s="248"/>
      <c r="E206" s="25"/>
    </row>
    <row r="207" spans="1:5" ht="20.100000000000001" customHeight="1" x14ac:dyDescent="0.4">
      <c r="A207" s="18"/>
    </row>
    <row r="208" spans="1:5" ht="20.100000000000001" customHeight="1" x14ac:dyDescent="0.4">
      <c r="A208" s="255" t="s">
        <v>66</v>
      </c>
      <c r="B208" s="255" t="s">
        <v>67</v>
      </c>
      <c r="C208" s="235">
        <v>42</v>
      </c>
      <c r="D208" s="248" t="s">
        <v>68</v>
      </c>
      <c r="E208" s="26" t="s">
        <v>153</v>
      </c>
    </row>
    <row r="209" spans="1:5" ht="20.100000000000001" customHeight="1" x14ac:dyDescent="0.4">
      <c r="A209" s="255"/>
      <c r="B209" s="255"/>
      <c r="C209" s="235"/>
      <c r="D209" s="248"/>
      <c r="E209" s="26"/>
    </row>
    <row r="210" spans="1:5" ht="20.100000000000001" customHeight="1" x14ac:dyDescent="0.4">
      <c r="A210" s="255"/>
      <c r="B210" s="255"/>
      <c r="C210" s="235"/>
      <c r="D210" s="248"/>
      <c r="E210" s="25"/>
    </row>
    <row r="211" spans="1:5" ht="20.100000000000001" customHeight="1" x14ac:dyDescent="0.4">
      <c r="A211" s="255"/>
      <c r="B211" s="255"/>
    </row>
    <row r="212" spans="1:5" ht="31.5" x14ac:dyDescent="0.4">
      <c r="A212" s="255"/>
      <c r="B212" s="255"/>
      <c r="C212" s="235">
        <v>43</v>
      </c>
      <c r="D212" s="248" t="s">
        <v>151</v>
      </c>
      <c r="E212" s="26" t="s">
        <v>154</v>
      </c>
    </row>
    <row r="213" spans="1:5" ht="20.100000000000001" customHeight="1" x14ac:dyDescent="0.4">
      <c r="A213" s="255"/>
      <c r="B213" s="255"/>
      <c r="C213" s="235"/>
      <c r="D213" s="248"/>
      <c r="E213" s="26"/>
    </row>
    <row r="214" spans="1:5" ht="20.100000000000001" customHeight="1" x14ac:dyDescent="0.4">
      <c r="A214" s="255"/>
      <c r="B214" s="255"/>
      <c r="C214" s="235"/>
      <c r="D214" s="248"/>
      <c r="E214" s="25"/>
    </row>
    <row r="215" spans="1:5" ht="20.100000000000001" customHeight="1" x14ac:dyDescent="0.4">
      <c r="A215" s="255"/>
      <c r="B215" s="255"/>
    </row>
    <row r="216" spans="1:5" ht="20.100000000000001" customHeight="1" x14ac:dyDescent="0.4">
      <c r="A216" s="255"/>
      <c r="B216" s="255"/>
      <c r="C216" s="235">
        <v>44</v>
      </c>
      <c r="D216" s="248" t="s">
        <v>152</v>
      </c>
      <c r="E216" s="26" t="s">
        <v>155</v>
      </c>
    </row>
    <row r="217" spans="1:5" ht="20.100000000000001" customHeight="1" x14ac:dyDescent="0.4">
      <c r="A217" s="255"/>
      <c r="B217" s="255"/>
      <c r="C217" s="235"/>
      <c r="D217" s="248"/>
      <c r="E217" s="26"/>
    </row>
    <row r="218" spans="1:5" ht="20.100000000000001" customHeight="1" x14ac:dyDescent="0.4">
      <c r="A218" s="255"/>
      <c r="B218" s="255"/>
      <c r="C218" s="235"/>
      <c r="D218" s="248"/>
      <c r="E218" s="25"/>
    </row>
    <row r="219" spans="1:5" ht="20.100000000000001" customHeight="1" x14ac:dyDescent="0.4">
      <c r="A219" s="255"/>
    </row>
    <row r="220" spans="1:5" ht="20.100000000000001" customHeight="1" x14ac:dyDescent="0.4">
      <c r="A220" s="255"/>
      <c r="B220" s="255" t="s">
        <v>69</v>
      </c>
      <c r="C220" s="235">
        <v>45</v>
      </c>
      <c r="D220" s="248" t="s">
        <v>68</v>
      </c>
      <c r="E220" s="26" t="s">
        <v>156</v>
      </c>
    </row>
    <row r="221" spans="1:5" ht="20.100000000000001" customHeight="1" x14ac:dyDescent="0.4">
      <c r="A221" s="255"/>
      <c r="B221" s="255"/>
      <c r="C221" s="235"/>
      <c r="D221" s="248"/>
      <c r="E221" s="26"/>
    </row>
    <row r="222" spans="1:5" ht="20.100000000000001" customHeight="1" x14ac:dyDescent="0.4">
      <c r="A222" s="255"/>
      <c r="B222" s="255"/>
      <c r="C222" s="235"/>
      <c r="D222" s="248"/>
      <c r="E222" s="25"/>
    </row>
    <row r="223" spans="1:5" ht="20.100000000000001" customHeight="1" x14ac:dyDescent="0.4">
      <c r="A223" s="255"/>
    </row>
    <row r="224" spans="1:5" ht="20.100000000000001" customHeight="1" x14ac:dyDescent="0.4">
      <c r="A224" s="255"/>
      <c r="B224" s="255" t="s">
        <v>70</v>
      </c>
      <c r="C224" s="235">
        <v>46</v>
      </c>
      <c r="D224" s="248" t="s">
        <v>68</v>
      </c>
      <c r="E224" s="26" t="s">
        <v>157</v>
      </c>
    </row>
    <row r="225" spans="1:5" ht="20.100000000000001" customHeight="1" x14ac:dyDescent="0.4">
      <c r="A225" s="255"/>
      <c r="B225" s="255"/>
      <c r="C225" s="235"/>
      <c r="D225" s="248"/>
      <c r="E225" s="26"/>
    </row>
    <row r="226" spans="1:5" ht="20.100000000000001" customHeight="1" x14ac:dyDescent="0.4">
      <c r="A226" s="255"/>
      <c r="B226" s="255"/>
      <c r="C226" s="235"/>
      <c r="D226" s="248"/>
      <c r="E226" s="25"/>
    </row>
    <row r="227" spans="1:5" ht="20.100000000000001" customHeight="1" x14ac:dyDescent="0.4"/>
    <row r="228" spans="1:5" ht="20.100000000000001" customHeight="1" x14ac:dyDescent="0.4">
      <c r="A228" s="255" t="s">
        <v>71</v>
      </c>
      <c r="B228" s="255" t="s">
        <v>72</v>
      </c>
      <c r="C228" s="235">
        <v>47</v>
      </c>
      <c r="D228" s="248" t="s">
        <v>73</v>
      </c>
      <c r="E228" s="19" t="s">
        <v>158</v>
      </c>
    </row>
    <row r="229" spans="1:5" ht="20.100000000000001" customHeight="1" x14ac:dyDescent="0.4">
      <c r="A229" s="255"/>
      <c r="B229" s="255"/>
      <c r="C229" s="235"/>
      <c r="D229" s="248"/>
      <c r="E229" s="19"/>
    </row>
    <row r="230" spans="1:5" ht="20.100000000000001" customHeight="1" x14ac:dyDescent="0.4">
      <c r="A230" s="255"/>
      <c r="B230" s="255"/>
      <c r="C230" s="235"/>
      <c r="D230" s="248"/>
      <c r="E230" s="17"/>
    </row>
    <row r="231" spans="1:5" ht="20.100000000000001" customHeight="1" x14ac:dyDescent="0.4"/>
    <row r="232" spans="1:5" ht="47.25" x14ac:dyDescent="0.4">
      <c r="A232" s="255" t="s">
        <v>74</v>
      </c>
      <c r="B232" s="255" t="s">
        <v>75</v>
      </c>
      <c r="C232" s="235">
        <v>48</v>
      </c>
      <c r="D232" s="248" t="s">
        <v>76</v>
      </c>
      <c r="E232" s="26" t="s">
        <v>159</v>
      </c>
    </row>
    <row r="233" spans="1:5" ht="20.100000000000001" customHeight="1" x14ac:dyDescent="0.4">
      <c r="A233" s="255"/>
      <c r="B233" s="255"/>
      <c r="C233" s="235"/>
      <c r="D233" s="248"/>
      <c r="E233" s="26"/>
    </row>
    <row r="234" spans="1:5" ht="20.100000000000001" customHeight="1" x14ac:dyDescent="0.4">
      <c r="A234" s="255"/>
      <c r="B234" s="255"/>
      <c r="C234" s="235"/>
      <c r="D234" s="248"/>
      <c r="E234" s="25"/>
    </row>
    <row r="235" spans="1:5" ht="20.100000000000001" customHeight="1" x14ac:dyDescent="0.4">
      <c r="A235" s="255"/>
      <c r="B235" s="255"/>
    </row>
    <row r="236" spans="1:5" ht="20.100000000000001" customHeight="1" x14ac:dyDescent="0.4">
      <c r="A236" s="255"/>
      <c r="B236" s="255"/>
      <c r="C236" s="235">
        <v>49</v>
      </c>
      <c r="D236" s="248" t="s">
        <v>77</v>
      </c>
      <c r="E236" s="26" t="s">
        <v>158</v>
      </c>
    </row>
    <row r="237" spans="1:5" ht="20.100000000000001" customHeight="1" x14ac:dyDescent="0.4">
      <c r="A237" s="255"/>
      <c r="B237" s="255"/>
      <c r="C237" s="235"/>
      <c r="D237" s="248"/>
      <c r="E237" s="26"/>
    </row>
    <row r="238" spans="1:5" ht="20.100000000000001" customHeight="1" x14ac:dyDescent="0.4">
      <c r="A238" s="255"/>
      <c r="B238" s="255"/>
      <c r="C238" s="235"/>
      <c r="D238" s="248"/>
      <c r="E238" s="25"/>
    </row>
    <row r="239" spans="1:5" ht="20.100000000000001" customHeight="1" x14ac:dyDescent="0.4"/>
    <row r="240" spans="1:5" ht="31.5" x14ac:dyDescent="0.4">
      <c r="A240" s="255" t="s">
        <v>78</v>
      </c>
      <c r="B240" s="254" t="s">
        <v>79</v>
      </c>
      <c r="C240" s="235">
        <v>50</v>
      </c>
      <c r="D240" s="248" t="s">
        <v>160</v>
      </c>
      <c r="E240" s="19" t="s">
        <v>161</v>
      </c>
    </row>
    <row r="241" spans="1:5" ht="20.100000000000001" customHeight="1" x14ac:dyDescent="0.4">
      <c r="A241" s="255"/>
      <c r="B241" s="254"/>
      <c r="C241" s="235"/>
      <c r="D241" s="248"/>
      <c r="E241" s="19"/>
    </row>
    <row r="242" spans="1:5" ht="20.100000000000001" customHeight="1" x14ac:dyDescent="0.4">
      <c r="A242" s="255"/>
      <c r="B242" s="254"/>
      <c r="C242" s="235"/>
      <c r="D242" s="248"/>
      <c r="E242" s="17"/>
    </row>
    <row r="243" spans="1:5" ht="20.100000000000001" customHeight="1" x14ac:dyDescent="0.4">
      <c r="A243" s="255"/>
    </row>
    <row r="244" spans="1:5" ht="47.25" x14ac:dyDescent="0.4">
      <c r="A244" s="255"/>
      <c r="B244" s="255" t="s">
        <v>80</v>
      </c>
      <c r="C244" s="235">
        <v>51</v>
      </c>
      <c r="D244" s="248" t="s">
        <v>81</v>
      </c>
      <c r="E244" s="26" t="s">
        <v>162</v>
      </c>
    </row>
    <row r="245" spans="1:5" ht="20.100000000000001" customHeight="1" x14ac:dyDescent="0.4">
      <c r="A245" s="255"/>
      <c r="B245" s="255"/>
      <c r="C245" s="235"/>
      <c r="D245" s="248"/>
      <c r="E245" s="26"/>
    </row>
    <row r="246" spans="1:5" ht="20.100000000000001" customHeight="1" x14ac:dyDescent="0.4">
      <c r="A246" s="255"/>
      <c r="B246" s="255"/>
      <c r="C246" s="235"/>
      <c r="D246" s="248"/>
      <c r="E246" s="25"/>
    </row>
    <row r="247" spans="1:5" ht="20.100000000000001" customHeight="1" x14ac:dyDescent="0.4">
      <c r="A247" s="255"/>
      <c r="B247" s="255"/>
    </row>
    <row r="248" spans="1:5" ht="78.75" x14ac:dyDescent="0.4">
      <c r="A248" s="255"/>
      <c r="B248" s="255"/>
      <c r="C248" s="235">
        <v>52</v>
      </c>
      <c r="D248" s="248" t="s">
        <v>82</v>
      </c>
      <c r="E248" s="26" t="s">
        <v>163</v>
      </c>
    </row>
    <row r="249" spans="1:5" ht="20.100000000000001" customHeight="1" x14ac:dyDescent="0.4">
      <c r="A249" s="255"/>
      <c r="B249" s="255"/>
      <c r="C249" s="235"/>
      <c r="D249" s="248"/>
      <c r="E249" s="26"/>
    </row>
    <row r="250" spans="1:5" ht="20.100000000000001" customHeight="1" x14ac:dyDescent="0.4">
      <c r="A250" s="255"/>
      <c r="B250" s="255"/>
      <c r="C250" s="235"/>
      <c r="D250" s="248"/>
      <c r="E250" s="25"/>
    </row>
    <row r="251" spans="1:5" ht="20.100000000000001" customHeight="1" x14ac:dyDescent="0.4">
      <c r="A251" s="255"/>
      <c r="B251" s="255"/>
    </row>
    <row r="252" spans="1:5" ht="20.100000000000001" customHeight="1" x14ac:dyDescent="0.4">
      <c r="A252" s="255"/>
      <c r="B252" s="255"/>
      <c r="C252" s="235">
        <v>53</v>
      </c>
      <c r="D252" s="248" t="s">
        <v>83</v>
      </c>
      <c r="E252" s="26" t="s">
        <v>164</v>
      </c>
    </row>
    <row r="253" spans="1:5" ht="20.100000000000001" customHeight="1" x14ac:dyDescent="0.4">
      <c r="A253" s="255"/>
      <c r="B253" s="255"/>
      <c r="C253" s="235"/>
      <c r="D253" s="248"/>
      <c r="E253" s="26"/>
    </row>
    <row r="254" spans="1:5" ht="20.100000000000001" customHeight="1" x14ac:dyDescent="0.4">
      <c r="A254" s="255"/>
      <c r="B254" s="255"/>
      <c r="C254" s="235"/>
      <c r="D254" s="248"/>
      <c r="E254" s="25"/>
    </row>
    <row r="255" spans="1:5" ht="20.100000000000001" customHeight="1" x14ac:dyDescent="0.4"/>
    <row r="256" spans="1:5" ht="20.100000000000001" customHeight="1" x14ac:dyDescent="0.4">
      <c r="A256" s="255" t="s">
        <v>84</v>
      </c>
      <c r="B256" s="254" t="s">
        <v>85</v>
      </c>
      <c r="C256" s="235">
        <v>54</v>
      </c>
      <c r="D256" s="248"/>
      <c r="E256" s="17"/>
    </row>
    <row r="257" spans="1:5" ht="20.100000000000001" customHeight="1" x14ac:dyDescent="0.4">
      <c r="A257" s="255"/>
      <c r="B257" s="254"/>
      <c r="C257" s="235"/>
      <c r="D257" s="248"/>
      <c r="E257" s="19" t="s">
        <v>179</v>
      </c>
    </row>
    <row r="258" spans="1:5" ht="20.100000000000001" customHeight="1" x14ac:dyDescent="0.4">
      <c r="A258" s="255"/>
      <c r="B258" s="254"/>
      <c r="C258" s="235"/>
      <c r="D258" s="248"/>
      <c r="E258" s="17"/>
    </row>
    <row r="259" spans="1:5" ht="20.100000000000001" customHeight="1" x14ac:dyDescent="0.4">
      <c r="A259" s="255"/>
    </row>
    <row r="260" spans="1:5" ht="20.100000000000001" customHeight="1" x14ac:dyDescent="0.4">
      <c r="A260" s="255"/>
      <c r="B260" s="254" t="s">
        <v>86</v>
      </c>
      <c r="C260" s="235">
        <v>55</v>
      </c>
      <c r="D260" s="248"/>
      <c r="E260" s="17"/>
    </row>
    <row r="261" spans="1:5" ht="20.100000000000001" customHeight="1" x14ac:dyDescent="0.4">
      <c r="A261" s="255"/>
      <c r="B261" s="254"/>
      <c r="C261" s="235"/>
      <c r="D261" s="248"/>
      <c r="E261" s="19" t="s">
        <v>179</v>
      </c>
    </row>
    <row r="262" spans="1:5" ht="20.100000000000001" customHeight="1" x14ac:dyDescent="0.4">
      <c r="A262" s="255"/>
      <c r="B262" s="254"/>
      <c r="C262" s="235"/>
      <c r="D262" s="248"/>
      <c r="E262" s="17"/>
    </row>
  </sheetData>
  <mergeCells count="161">
    <mergeCell ref="A256:A262"/>
    <mergeCell ref="D256:D258"/>
    <mergeCell ref="C256:C258"/>
    <mergeCell ref="B256:B258"/>
    <mergeCell ref="B260:B262"/>
    <mergeCell ref="C260:C262"/>
    <mergeCell ref="D260:D262"/>
    <mergeCell ref="D248:D250"/>
    <mergeCell ref="C248:C250"/>
    <mergeCell ref="B244:B254"/>
    <mergeCell ref="C252:C254"/>
    <mergeCell ref="D252:D254"/>
    <mergeCell ref="A232:A238"/>
    <mergeCell ref="D240:D242"/>
    <mergeCell ref="C240:C242"/>
    <mergeCell ref="B240:B242"/>
    <mergeCell ref="D244:D246"/>
    <mergeCell ref="C244:C246"/>
    <mergeCell ref="A240:A254"/>
    <mergeCell ref="B232:B238"/>
    <mergeCell ref="C232:C234"/>
    <mergeCell ref="C236:C238"/>
    <mergeCell ref="D232:D234"/>
    <mergeCell ref="D236:D238"/>
    <mergeCell ref="D228:D230"/>
    <mergeCell ref="C228:C230"/>
    <mergeCell ref="B228:B230"/>
    <mergeCell ref="A228:A230"/>
    <mergeCell ref="A208:A226"/>
    <mergeCell ref="D220:D222"/>
    <mergeCell ref="D224:D226"/>
    <mergeCell ref="C220:C222"/>
    <mergeCell ref="C224:C226"/>
    <mergeCell ref="B220:B222"/>
    <mergeCell ref="B224:B226"/>
    <mergeCell ref="D208:D210"/>
    <mergeCell ref="C208:C210"/>
    <mergeCell ref="B208:B218"/>
    <mergeCell ref="C212:C214"/>
    <mergeCell ref="D212:D214"/>
    <mergeCell ref="D216:D218"/>
    <mergeCell ref="C216:C218"/>
    <mergeCell ref="B188:B206"/>
    <mergeCell ref="A188:A206"/>
    <mergeCell ref="D188:D190"/>
    <mergeCell ref="C188:C190"/>
    <mergeCell ref="D192:D194"/>
    <mergeCell ref="C192:C194"/>
    <mergeCell ref="D196:D198"/>
    <mergeCell ref="C196:C198"/>
    <mergeCell ref="D200:D202"/>
    <mergeCell ref="C200:C202"/>
    <mergeCell ref="D204:D206"/>
    <mergeCell ref="C204:C206"/>
    <mergeCell ref="C180:C182"/>
    <mergeCell ref="D180:D182"/>
    <mergeCell ref="B180:B186"/>
    <mergeCell ref="A43:A186"/>
    <mergeCell ref="D184:D186"/>
    <mergeCell ref="C184:C186"/>
    <mergeCell ref="B152:B162"/>
    <mergeCell ref="D164:D166"/>
    <mergeCell ref="C164:C166"/>
    <mergeCell ref="D168:D170"/>
    <mergeCell ref="C168:C170"/>
    <mergeCell ref="B164:B178"/>
    <mergeCell ref="C172:C174"/>
    <mergeCell ref="D172:D174"/>
    <mergeCell ref="C176:C178"/>
    <mergeCell ref="D176:D178"/>
    <mergeCell ref="D152:D154"/>
    <mergeCell ref="C152:C154"/>
    <mergeCell ref="D156:D158"/>
    <mergeCell ref="C156:C158"/>
    <mergeCell ref="D160:D162"/>
    <mergeCell ref="C160:C162"/>
    <mergeCell ref="B140:B142"/>
    <mergeCell ref="D140:D142"/>
    <mergeCell ref="C140:C142"/>
    <mergeCell ref="D144:D146"/>
    <mergeCell ref="C144:C146"/>
    <mergeCell ref="B144:B150"/>
    <mergeCell ref="C148:C150"/>
    <mergeCell ref="D148:D150"/>
    <mergeCell ref="B112:B138"/>
    <mergeCell ref="C112:C126"/>
    <mergeCell ref="D112:D114"/>
    <mergeCell ref="D116:D118"/>
    <mergeCell ref="D120:D122"/>
    <mergeCell ref="D124:D126"/>
    <mergeCell ref="D128:D130"/>
    <mergeCell ref="C128:C130"/>
    <mergeCell ref="D132:D134"/>
    <mergeCell ref="C132:C134"/>
    <mergeCell ref="C136:C138"/>
    <mergeCell ref="D136:D138"/>
    <mergeCell ref="B100:B102"/>
    <mergeCell ref="C100:C102"/>
    <mergeCell ref="D100:D102"/>
    <mergeCell ref="B104:B110"/>
    <mergeCell ref="C104:C106"/>
    <mergeCell ref="D104:D106"/>
    <mergeCell ref="C108:C110"/>
    <mergeCell ref="D108:D110"/>
    <mergeCell ref="D84:D86"/>
    <mergeCell ref="C84:C86"/>
    <mergeCell ref="B80:B86"/>
    <mergeCell ref="C88:C90"/>
    <mergeCell ref="D88:D90"/>
    <mergeCell ref="B88:B98"/>
    <mergeCell ref="D92:D94"/>
    <mergeCell ref="C92:C94"/>
    <mergeCell ref="C96:C98"/>
    <mergeCell ref="D96:D98"/>
    <mergeCell ref="D80:D82"/>
    <mergeCell ref="C80:C82"/>
    <mergeCell ref="D39:D41"/>
    <mergeCell ref="D64:D66"/>
    <mergeCell ref="C64:C66"/>
    <mergeCell ref="D68:D70"/>
    <mergeCell ref="A23:A33"/>
    <mergeCell ref="D59:D62"/>
    <mergeCell ref="B43:B45"/>
    <mergeCell ref="D43:D45"/>
    <mergeCell ref="C43:C45"/>
    <mergeCell ref="D51:D53"/>
    <mergeCell ref="D55:D57"/>
    <mergeCell ref="C47:C49"/>
    <mergeCell ref="D47:D49"/>
    <mergeCell ref="C51:C53"/>
    <mergeCell ref="B47:B78"/>
    <mergeCell ref="C55:C62"/>
    <mergeCell ref="C68:C70"/>
    <mergeCell ref="D72:D74"/>
    <mergeCell ref="D76:D78"/>
    <mergeCell ref="C72:C78"/>
    <mergeCell ref="B35:B41"/>
    <mergeCell ref="E136:E138"/>
    <mergeCell ref="E112:E114"/>
    <mergeCell ref="E116:E118"/>
    <mergeCell ref="E120:E122"/>
    <mergeCell ref="E124:E126"/>
    <mergeCell ref="D2:D4"/>
    <mergeCell ref="D6:D8"/>
    <mergeCell ref="C23:C25"/>
    <mergeCell ref="C27:C29"/>
    <mergeCell ref="C31:C33"/>
    <mergeCell ref="A2:C8"/>
    <mergeCell ref="D10:D13"/>
    <mergeCell ref="D15:D17"/>
    <mergeCell ref="D19:D21"/>
    <mergeCell ref="A10:C21"/>
    <mergeCell ref="D23:D25"/>
    <mergeCell ref="D27:D29"/>
    <mergeCell ref="D31:D33"/>
    <mergeCell ref="B23:B29"/>
    <mergeCell ref="B31:B33"/>
    <mergeCell ref="A35:A41"/>
    <mergeCell ref="C35:C37"/>
    <mergeCell ref="D35:D37"/>
    <mergeCell ref="C39:C4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使用にあたって</vt:lpstr>
      <vt:lpstr>仕様表（印刷用）ここには入力しない</vt:lpstr>
      <vt:lpstr>入力シート</vt:lpstr>
      <vt:lpstr>選択項目（適宜変更可能）</vt:lpstr>
      <vt:lpstr>'仕様表（印刷用）ここには入力しない'!Print_Area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2025-04-24T00:44:38Z</cp:lastPrinted>
  <dcterms:created xsi:type="dcterms:W3CDTF">2024-12-13T01:14:50Z</dcterms:created>
  <dcterms:modified xsi:type="dcterms:W3CDTF">2025-04-24T02:22:38Z</dcterms:modified>
</cp:coreProperties>
</file>